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Dee\Desktop\"/>
    </mc:Choice>
  </mc:AlternateContent>
  <xr:revisionPtr revIDLastSave="0" documentId="8_{366AB438-466C-4AA1-98F2-DDD1872920AD}" xr6:coauthVersionLast="45" xr6:coauthVersionMax="45" xr10:uidLastSave="{00000000-0000-0000-0000-000000000000}"/>
  <bookViews>
    <workbookView xWindow="-120" yWindow="-120" windowWidth="29040" windowHeight="15840" tabRatio="985" activeTab="1" xr2:uid="{00000000-000D-0000-FFFF-FFFF00000000}"/>
  </bookViews>
  <sheets>
    <sheet name="Camera Branch Rate Card" sheetId="1" r:id="rId1"/>
    <sheet name="Rates" sheetId="2" r:id="rId2"/>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14" i="2" l="1"/>
  <c r="B114" i="2"/>
  <c r="C106" i="2"/>
  <c r="B106" i="2"/>
  <c r="B20" i="2" l="1"/>
  <c r="B23" i="2" s="1"/>
  <c r="C6" i="2"/>
  <c r="C9" i="2" s="1"/>
  <c r="C7" i="2"/>
  <c r="C8" i="2"/>
  <c r="C126" i="2"/>
  <c r="D126" i="2"/>
  <c r="D128" i="2" s="1"/>
  <c r="E126" i="2"/>
  <c r="F126" i="2"/>
  <c r="F128" i="2" s="1"/>
  <c r="G126" i="2"/>
  <c r="G128" i="2" s="1"/>
  <c r="H126" i="2"/>
  <c r="H128" i="2" s="1"/>
  <c r="B126" i="2"/>
  <c r="C119" i="2"/>
  <c r="D119" i="2"/>
  <c r="D121" i="2" s="1"/>
  <c r="E119" i="2"/>
  <c r="F119" i="2"/>
  <c r="F121" i="2" s="1"/>
  <c r="G119" i="2"/>
  <c r="G121" i="2" s="1"/>
  <c r="H119" i="2"/>
  <c r="H121" i="2" s="1"/>
  <c r="B119" i="2"/>
  <c r="E112" i="2"/>
  <c r="F112" i="2"/>
  <c r="F114" i="2" s="1"/>
  <c r="G112" i="2"/>
  <c r="G114" i="2" s="1"/>
  <c r="H112" i="2"/>
  <c r="H114" i="2" s="1"/>
  <c r="D112" i="2"/>
  <c r="D114" i="2" s="1"/>
  <c r="E104" i="2"/>
  <c r="F104" i="2"/>
  <c r="F106" i="2" s="1"/>
  <c r="G104" i="2"/>
  <c r="G106" i="2" s="1"/>
  <c r="H104" i="2"/>
  <c r="H106" i="2" s="1"/>
  <c r="D104" i="2"/>
  <c r="D106" i="2" s="1"/>
  <c r="H96" i="2"/>
  <c r="H98" i="2" s="1"/>
  <c r="G96" i="2"/>
  <c r="G98" i="2" s="1"/>
  <c r="C88" i="2"/>
  <c r="D88" i="2"/>
  <c r="D90" i="2" s="1"/>
  <c r="E88" i="2"/>
  <c r="F88" i="2"/>
  <c r="F90" i="2" s="1"/>
  <c r="G88" i="2"/>
  <c r="G90" i="2" s="1"/>
  <c r="H88" i="2"/>
  <c r="H90" i="2" s="1"/>
  <c r="B88" i="2"/>
  <c r="C81" i="2"/>
  <c r="D81" i="2"/>
  <c r="D83" i="2" s="1"/>
  <c r="E81" i="2"/>
  <c r="F81" i="2"/>
  <c r="F83" i="2" s="1"/>
  <c r="G81" i="2"/>
  <c r="G83" i="2" s="1"/>
  <c r="H81" i="2"/>
  <c r="H83" i="2" s="1"/>
  <c r="B81" i="2"/>
  <c r="C74" i="2"/>
  <c r="D74" i="2"/>
  <c r="D76" i="2" s="1"/>
  <c r="E74" i="2"/>
  <c r="F74" i="2"/>
  <c r="F76" i="2" s="1"/>
  <c r="G74" i="2"/>
  <c r="G76" i="2" s="1"/>
  <c r="H74" i="2"/>
  <c r="H76" i="2" s="1"/>
  <c r="B74" i="2"/>
  <c r="G67" i="2"/>
  <c r="G69" i="2" s="1"/>
  <c r="H67" i="2"/>
  <c r="H69" i="2" s="1"/>
  <c r="D67" i="2"/>
  <c r="D69" i="2" s="1"/>
  <c r="C59" i="2"/>
  <c r="D59" i="2"/>
  <c r="D61" i="2" s="1"/>
  <c r="E59" i="2"/>
  <c r="F59" i="2"/>
  <c r="F61" i="2" s="1"/>
  <c r="G59" i="2"/>
  <c r="G61" i="2" s="1"/>
  <c r="H59" i="2"/>
  <c r="H61" i="2" s="1"/>
  <c r="B59" i="2"/>
  <c r="C51" i="2"/>
  <c r="D51" i="2"/>
  <c r="D53" i="2" s="1"/>
  <c r="E51" i="2"/>
  <c r="F51" i="2"/>
  <c r="F53" i="2" s="1"/>
  <c r="G51" i="2"/>
  <c r="G53" i="2" s="1"/>
  <c r="H51" i="2"/>
  <c r="H53" i="2" s="1"/>
  <c r="B51" i="2"/>
  <c r="C42" i="2"/>
  <c r="D42" i="2"/>
  <c r="D44" i="2" s="1"/>
  <c r="E42" i="2"/>
  <c r="F42" i="2"/>
  <c r="F44" i="2" s="1"/>
  <c r="G42" i="2"/>
  <c r="G44" i="2" s="1"/>
  <c r="H42" i="2"/>
  <c r="H44" i="2" s="1"/>
  <c r="B42" i="2"/>
  <c r="C35" i="2"/>
  <c r="D35" i="2"/>
  <c r="D37" i="2" s="1"/>
  <c r="E35" i="2"/>
  <c r="F35" i="2"/>
  <c r="F37" i="2" s="1"/>
  <c r="G35" i="2"/>
  <c r="G37" i="2" s="1"/>
  <c r="H35" i="2"/>
  <c r="H37" i="2" s="1"/>
  <c r="B35" i="2"/>
  <c r="C28" i="2"/>
  <c r="D28" i="2"/>
  <c r="D30" i="2" s="1"/>
  <c r="E28" i="2"/>
  <c r="F28" i="2"/>
  <c r="F30" i="2" s="1"/>
  <c r="G28" i="2"/>
  <c r="G30" i="2" s="1"/>
  <c r="H28" i="2"/>
  <c r="H30" i="2" s="1"/>
  <c r="B28" i="2"/>
  <c r="C21" i="2"/>
  <c r="D21" i="2"/>
  <c r="D23" i="2" s="1"/>
  <c r="E21" i="2"/>
  <c r="F21" i="2"/>
  <c r="F23" i="2" s="1"/>
  <c r="G21" i="2"/>
  <c r="G23" i="2" s="1"/>
  <c r="H21" i="2"/>
  <c r="H23" i="2" s="1"/>
  <c r="C14" i="2"/>
  <c r="D14" i="2"/>
  <c r="D16" i="2" s="1"/>
  <c r="E14" i="2"/>
  <c r="F14" i="2"/>
  <c r="F16" i="2" s="1"/>
  <c r="G14" i="2"/>
  <c r="G16" i="2" s="1"/>
  <c r="H14" i="2"/>
  <c r="H16" i="2" s="1"/>
  <c r="B14" i="2"/>
  <c r="H7" i="2"/>
  <c r="H9" i="2" s="1"/>
  <c r="G7" i="2"/>
  <c r="G9" i="2" s="1"/>
  <c r="F7" i="2"/>
  <c r="F9" i="2" s="1"/>
  <c r="E7" i="2"/>
  <c r="D7" i="2"/>
  <c r="D9" i="2" s="1"/>
  <c r="B7" i="2"/>
  <c r="H127" i="2"/>
  <c r="G127" i="2"/>
  <c r="F127" i="2"/>
  <c r="E127" i="2"/>
  <c r="D127" i="2"/>
  <c r="C127" i="2"/>
  <c r="B127" i="2"/>
  <c r="I125" i="2"/>
  <c r="H125" i="2"/>
  <c r="G125" i="2"/>
  <c r="F125" i="2"/>
  <c r="E125" i="2"/>
  <c r="E128" i="2" s="1"/>
  <c r="D125" i="2"/>
  <c r="C125" i="2"/>
  <c r="C128" i="2" s="1"/>
  <c r="B125" i="2"/>
  <c r="B128" i="2" s="1"/>
  <c r="I124" i="2"/>
  <c r="H120" i="2"/>
  <c r="G120" i="2"/>
  <c r="F120" i="2"/>
  <c r="E120" i="2"/>
  <c r="D120" i="2"/>
  <c r="C120" i="2"/>
  <c r="B120" i="2"/>
  <c r="H118" i="2"/>
  <c r="G118" i="2"/>
  <c r="F118" i="2"/>
  <c r="E118" i="2"/>
  <c r="E121" i="2" s="1"/>
  <c r="D118" i="2"/>
  <c r="C118" i="2"/>
  <c r="C121" i="2" s="1"/>
  <c r="B118" i="2"/>
  <c r="B121" i="2" s="1"/>
  <c r="H117" i="2"/>
  <c r="G117" i="2"/>
  <c r="F117" i="2"/>
  <c r="E117" i="2"/>
  <c r="H113" i="2"/>
  <c r="G113" i="2"/>
  <c r="F113" i="2"/>
  <c r="E113" i="2"/>
  <c r="D113" i="2"/>
  <c r="H111" i="2"/>
  <c r="G111" i="2"/>
  <c r="F111" i="2"/>
  <c r="E111" i="2"/>
  <c r="E114" i="2" s="1"/>
  <c r="D111" i="2"/>
  <c r="H110" i="2"/>
  <c r="G110" i="2"/>
  <c r="F110" i="2"/>
  <c r="E110" i="2"/>
  <c r="H105" i="2"/>
  <c r="G105" i="2"/>
  <c r="F105" i="2"/>
  <c r="E105" i="2"/>
  <c r="D105" i="2"/>
  <c r="I103" i="2"/>
  <c r="H103" i="2"/>
  <c r="G103" i="2"/>
  <c r="F103" i="2"/>
  <c r="E103" i="2"/>
  <c r="E106" i="2" s="1"/>
  <c r="D103" i="2"/>
  <c r="I102" i="2"/>
  <c r="H102" i="2"/>
  <c r="G102" i="2"/>
  <c r="F102" i="2"/>
  <c r="E102" i="2"/>
  <c r="H97" i="2"/>
  <c r="G97" i="2"/>
  <c r="H95" i="2"/>
  <c r="G95" i="2"/>
  <c r="H94" i="2"/>
  <c r="G94" i="2"/>
  <c r="H89" i="2"/>
  <c r="G89" i="2"/>
  <c r="F89" i="2"/>
  <c r="E89" i="2"/>
  <c r="D89" i="2"/>
  <c r="C89" i="2"/>
  <c r="B89" i="2"/>
  <c r="I87" i="2"/>
  <c r="H87" i="2"/>
  <c r="G87" i="2"/>
  <c r="F87" i="2"/>
  <c r="E87" i="2"/>
  <c r="E90" i="2" s="1"/>
  <c r="D87" i="2"/>
  <c r="C87" i="2"/>
  <c r="C90" i="2" s="1"/>
  <c r="B87" i="2"/>
  <c r="B90" i="2" s="1"/>
  <c r="I86" i="2"/>
  <c r="H86" i="2"/>
  <c r="G86" i="2"/>
  <c r="F86" i="2"/>
  <c r="E86" i="2"/>
  <c r="D86" i="2"/>
  <c r="C86" i="2"/>
  <c r="B86" i="2"/>
  <c r="H82" i="2"/>
  <c r="G82" i="2"/>
  <c r="F82" i="2"/>
  <c r="E82" i="2"/>
  <c r="D82" i="2"/>
  <c r="C82" i="2"/>
  <c r="B82" i="2"/>
  <c r="H80" i="2"/>
  <c r="G80" i="2"/>
  <c r="F80" i="2"/>
  <c r="E80" i="2"/>
  <c r="E83" i="2" s="1"/>
  <c r="D80" i="2"/>
  <c r="C80" i="2"/>
  <c r="C83" i="2" s="1"/>
  <c r="B80" i="2"/>
  <c r="B83" i="2" s="1"/>
  <c r="H79" i="2"/>
  <c r="G79" i="2"/>
  <c r="F79" i="2"/>
  <c r="E79" i="2"/>
  <c r="H75" i="2"/>
  <c r="G75" i="2"/>
  <c r="F75" i="2"/>
  <c r="E75" i="2"/>
  <c r="D75" i="2"/>
  <c r="C75" i="2"/>
  <c r="B75" i="2"/>
  <c r="H73" i="2"/>
  <c r="G73" i="2"/>
  <c r="F73" i="2"/>
  <c r="E73" i="2"/>
  <c r="E76" i="2" s="1"/>
  <c r="D73" i="2"/>
  <c r="C73" i="2"/>
  <c r="C76" i="2" s="1"/>
  <c r="B73" i="2"/>
  <c r="B76" i="2" s="1"/>
  <c r="F72" i="2"/>
  <c r="E72" i="2"/>
  <c r="H68" i="2"/>
  <c r="G68" i="2"/>
  <c r="D68" i="2"/>
  <c r="I66" i="2"/>
  <c r="H66" i="2"/>
  <c r="G66" i="2"/>
  <c r="D66" i="2"/>
  <c r="I65" i="2"/>
  <c r="H65" i="2"/>
  <c r="G65" i="2"/>
  <c r="D65" i="2"/>
  <c r="H60" i="2"/>
  <c r="G60" i="2"/>
  <c r="F60" i="2"/>
  <c r="E60" i="2"/>
  <c r="D60" i="2"/>
  <c r="C60" i="2"/>
  <c r="B60" i="2"/>
  <c r="H58" i="2"/>
  <c r="G58" i="2"/>
  <c r="F58" i="2"/>
  <c r="E58" i="2"/>
  <c r="E61" i="2" s="1"/>
  <c r="D58" i="2"/>
  <c r="C58" i="2"/>
  <c r="C61" i="2" s="1"/>
  <c r="B58" i="2"/>
  <c r="B61" i="2" s="1"/>
  <c r="F57" i="2"/>
  <c r="E57" i="2"/>
  <c r="H52" i="2"/>
  <c r="G52" i="2"/>
  <c r="F52" i="2"/>
  <c r="E52" i="2"/>
  <c r="D52" i="2"/>
  <c r="C52" i="2"/>
  <c r="B52" i="2"/>
  <c r="H50" i="2"/>
  <c r="G50" i="2"/>
  <c r="F50" i="2"/>
  <c r="E50" i="2"/>
  <c r="E53" i="2" s="1"/>
  <c r="D50" i="2"/>
  <c r="C50" i="2"/>
  <c r="C53" i="2" s="1"/>
  <c r="B50" i="2"/>
  <c r="B53" i="2" s="1"/>
  <c r="F49" i="2"/>
  <c r="E49" i="2"/>
  <c r="H43" i="2"/>
  <c r="G43" i="2"/>
  <c r="F43" i="2"/>
  <c r="E43" i="2"/>
  <c r="D43" i="2"/>
  <c r="C43" i="2"/>
  <c r="B43" i="2"/>
  <c r="I41" i="2"/>
  <c r="H41" i="2"/>
  <c r="G41" i="2"/>
  <c r="F41" i="2"/>
  <c r="E41" i="2"/>
  <c r="E44" i="2" s="1"/>
  <c r="D41" i="2"/>
  <c r="C41" i="2"/>
  <c r="C44" i="2" s="1"/>
  <c r="B41" i="2"/>
  <c r="B44" i="2" s="1"/>
  <c r="I40" i="2"/>
  <c r="H40" i="2"/>
  <c r="G40" i="2"/>
  <c r="F40" i="2"/>
  <c r="E40" i="2"/>
  <c r="D40" i="2"/>
  <c r="C40" i="2"/>
  <c r="B40" i="2"/>
  <c r="H36" i="2"/>
  <c r="G36" i="2"/>
  <c r="F36" i="2"/>
  <c r="E36" i="2"/>
  <c r="D36" i="2"/>
  <c r="C36" i="2"/>
  <c r="B36" i="2"/>
  <c r="I34" i="2"/>
  <c r="H34" i="2"/>
  <c r="G34" i="2"/>
  <c r="F34" i="2"/>
  <c r="E34" i="2"/>
  <c r="E37" i="2" s="1"/>
  <c r="D34" i="2"/>
  <c r="C34" i="2"/>
  <c r="C37" i="2" s="1"/>
  <c r="B34" i="2"/>
  <c r="B37" i="2" s="1"/>
  <c r="I33" i="2"/>
  <c r="F33" i="2"/>
  <c r="E33" i="2"/>
  <c r="H29" i="2"/>
  <c r="G29" i="2"/>
  <c r="F29" i="2"/>
  <c r="E29" i="2"/>
  <c r="D29" i="2"/>
  <c r="C29" i="2"/>
  <c r="B29" i="2"/>
  <c r="I27" i="2"/>
  <c r="H27" i="2"/>
  <c r="G27" i="2"/>
  <c r="F27" i="2"/>
  <c r="E27" i="2"/>
  <c r="E30" i="2" s="1"/>
  <c r="D27" i="2"/>
  <c r="C27" i="2"/>
  <c r="C30" i="2" s="1"/>
  <c r="B27" i="2"/>
  <c r="B30" i="2" s="1"/>
  <c r="I26" i="2"/>
  <c r="F26" i="2"/>
  <c r="E26" i="2"/>
  <c r="H22" i="2"/>
  <c r="G22" i="2"/>
  <c r="F22" i="2"/>
  <c r="E22" i="2"/>
  <c r="D22" i="2"/>
  <c r="C22" i="2"/>
  <c r="H20" i="2"/>
  <c r="G20" i="2"/>
  <c r="F20" i="2"/>
  <c r="E20" i="2"/>
  <c r="E23" i="2" s="1"/>
  <c r="D20" i="2"/>
  <c r="C20" i="2"/>
  <c r="C23" i="2" s="1"/>
  <c r="H15" i="2"/>
  <c r="G15" i="2"/>
  <c r="F15" i="2"/>
  <c r="E15" i="2"/>
  <c r="D15" i="2"/>
  <c r="C15" i="2"/>
  <c r="B15" i="2"/>
  <c r="I13" i="2"/>
  <c r="H13" i="2"/>
  <c r="G13" i="2"/>
  <c r="F13" i="2"/>
  <c r="E13" i="2"/>
  <c r="E16" i="2" s="1"/>
  <c r="D13" i="2"/>
  <c r="C13" i="2"/>
  <c r="C16" i="2" s="1"/>
  <c r="B13" i="2"/>
  <c r="B16" i="2" s="1"/>
  <c r="I12" i="2"/>
  <c r="H8" i="2"/>
  <c r="G8" i="2"/>
  <c r="F8" i="2"/>
  <c r="E8" i="2"/>
  <c r="D8" i="2"/>
  <c r="B8" i="2"/>
  <c r="I6" i="2"/>
  <c r="H6" i="2"/>
  <c r="G6" i="2"/>
  <c r="F6" i="2"/>
  <c r="E6" i="2"/>
  <c r="E9" i="2" s="1"/>
  <c r="D6" i="2"/>
  <c r="B6" i="2"/>
  <c r="B9" i="2" s="1"/>
  <c r="I5" i="2"/>
  <c r="B21" i="2" l="1"/>
  <c r="B22" i="2"/>
</calcChain>
</file>

<file path=xl/sharedStrings.xml><?xml version="1.0" encoding="utf-8"?>
<sst xmlns="http://schemas.openxmlformats.org/spreadsheetml/2006/main" count="311" uniqueCount="50">
  <si>
    <t>Notes on rates</t>
  </si>
  <si>
    <t>1. Under the current TV Drama and Major Motion picture agreements, shooting hours, preparation and wrap time should be specified in a deal memo in advance of the engagement.</t>
  </si>
  <si>
    <t>2. If you are invited to offer your own terms, there’s no reason why you (or your agent) can’t issue your own deal memo to the production – especially if it is to summarise a verbal agreement.</t>
  </si>
  <si>
    <t>3. The numbers given are for shooting hours. Where prep and wrap time is specified in the deal memo, adjust the rate to cover this additional time.</t>
  </si>
  <si>
    <t>4. Crew are advised to keep labour rates separate from other charges such as equipment hire and box rates (a fee for your tool kit). If you do a deal, we advise you to maintain the labour rate on the invoice and discount the equipment.</t>
  </si>
  <si>
    <t>5. Prep and Wrap time (P&amp;W) that is normal to your grade (and noted on the deal memo) does not count as overtime (even when occurring after shooting overtime hours), but P&amp;W time that is not normal to your grade, and is in excess of that norm, is extra work that needs to be paid for as overtime. Check the Camera Branch website for details of what is expected and what is not.</t>
  </si>
  <si>
    <t>6. Where there is confusion about timings for overtime or other items, the branch advises that the crew reach a consensus to present to production.</t>
  </si>
  <si>
    <t>7. If there are differing interpretations of the terms of the agreement, contact the branch for clarification.</t>
  </si>
  <si>
    <t>8. Members are encouraged to send data about rates, hours and other information to our rate survey via our website.</t>
  </si>
  <si>
    <t>Updates &amp; more information at: http://www.camerabranch.org.uk</t>
  </si>
  <si>
    <t>TV Drama below £850k p/h</t>
  </si>
  <si>
    <t>TV Drama £850k-£3m p/h</t>
  </si>
  <si>
    <t>TV Drama £3m p/h</t>
  </si>
  <si>
    <t>Feature Film £1m-4m</t>
  </si>
  <si>
    <t>Motion Pictures £4m-£15m</t>
  </si>
  <si>
    <t>Motion Pictures £15m-£30m</t>
  </si>
  <si>
    <t>Major Motion Picture (£30m+)</t>
  </si>
  <si>
    <t>Commercials (weekdays) see APA card</t>
  </si>
  <si>
    <t>Cinematographer</t>
  </si>
  <si>
    <t>Ind Neg.</t>
  </si>
  <si>
    <t xml:space="preserve">Camera Operator </t>
  </si>
  <si>
    <t>Inc hols</t>
  </si>
  <si>
    <t>Hour - base rate (1T)</t>
  </si>
  <si>
    <t>Camera Overtime</t>
  </si>
  <si>
    <t>10 hr day (10 + 1hr Lunch)</t>
  </si>
  <si>
    <t>11 hr day (11 + 1hr Lunch)</t>
  </si>
  <si>
    <t>50 hr week (5 x 10hr)</t>
  </si>
  <si>
    <t>Steadicam Operator (Labour only)</t>
  </si>
  <si>
    <t>Unit Stills Photographer (kit inc.)</t>
  </si>
  <si>
    <t xml:space="preserve">Script Supervisor </t>
  </si>
  <si>
    <t>Focus Puller/1st AC</t>
  </si>
  <si>
    <t>DIT (Digital Imaging Technician)</t>
  </si>
  <si>
    <t>TV low budget (below £850ph</t>
  </si>
  <si>
    <t>TV £850k-£3m p/h</t>
  </si>
  <si>
    <t>TV £3m per hour</t>
  </si>
  <si>
    <t>Motion Pictures £15-£30m</t>
  </si>
  <si>
    <t>Major Motion Picture (£30m)</t>
  </si>
  <si>
    <t>Stereographer</t>
  </si>
  <si>
    <t>Stereo Focus Puller</t>
  </si>
  <si>
    <t>Senior Video Playback Operator</t>
  </si>
  <si>
    <t>n/a</t>
  </si>
  <si>
    <t>Convergence Puller</t>
  </si>
  <si>
    <t>Specialist Rig Technician</t>
  </si>
  <si>
    <t>Clapper Loader/2nd AC</t>
  </si>
  <si>
    <t>DIT Assistant</t>
  </si>
  <si>
    <t>Video Playback Operator</t>
  </si>
  <si>
    <t>Data Wrangler</t>
  </si>
  <si>
    <t>Script Supervisor's Assistant</t>
  </si>
  <si>
    <t>Camera Trainee</t>
  </si>
  <si>
    <t>55 hr week (5 x 11hr or 5.5 x 10hr*)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</si>
</sst>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rgb="FF000000"/>
      <name val="Calibri"/>
      <family val="2"/>
      <charset val="1"/>
    </font>
    <font>
      <sz val="9"/>
      <color rgb="FF000000"/>
      <name val="Calibri"/>
      <family val="2"/>
      <charset val="1"/>
    </font>
    <font>
      <b/>
      <sz val="8"/>
      <color rgb="FFFF0000"/>
      <name val="Calibri"/>
      <family val="2"/>
      <charset val="1"/>
    </font>
    <font>
      <b/>
      <sz val="8"/>
      <color rgb="FF000000"/>
      <name val="Calibri"/>
      <family val="2"/>
      <charset val="1"/>
    </font>
    <font>
      <b/>
      <sz val="9"/>
      <color rgb="FF000000"/>
      <name val="Calibri"/>
      <family val="2"/>
      <charset val="1"/>
    </font>
    <font>
      <b/>
      <sz val="8"/>
      <name val="Calibri"/>
      <family val="2"/>
      <charset val="1"/>
    </font>
    <font>
      <b/>
      <sz val="8"/>
      <color rgb="FFCC0000"/>
      <name val="Calibri"/>
      <family val="2"/>
      <charset val="1"/>
    </font>
    <font>
      <b/>
      <sz val="9"/>
      <color rgb="FF993300"/>
      <name val="Calibri"/>
      <family val="2"/>
      <charset val="1"/>
    </font>
    <font>
      <sz val="8"/>
      <color rgb="FF000000"/>
      <name val="Calibri"/>
      <family val="2"/>
      <charset val="1"/>
    </font>
  </fonts>
  <fills count="3">
    <fill>
      <patternFill patternType="none"/>
    </fill>
    <fill>
      <patternFill patternType="gray125"/>
    </fill>
    <fill>
      <patternFill patternType="solid">
        <fgColor rgb="FFFFFFCC"/>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0" applyNumberFormat="1" applyAlignment="1">
      <alignment horizontal="center" vertical="center"/>
    </xf>
    <xf numFmtId="0" fontId="1" fillId="0" borderId="0" xfId="0" applyFont="1" applyBorder="1" applyAlignment="1"/>
    <xf numFmtId="1" fontId="1" fillId="0" borderId="0" xfId="0" applyNumberFormat="1" applyFont="1" applyAlignment="1">
      <alignment horizontal="right" vertical="center" wrapText="1" indent="7"/>
    </xf>
    <xf numFmtId="0" fontId="1" fillId="0" borderId="0" xfId="0" applyFont="1" applyAlignment="1"/>
    <xf numFmtId="0" fontId="2" fillId="0" borderId="1" xfId="0" applyFont="1" applyBorder="1" applyAlignment="1">
      <alignment horizontal="center" vertical="top" wrapText="1"/>
    </xf>
    <xf numFmtId="1" fontId="3" fillId="2"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4" fillId="0" borderId="0" xfId="0" applyFont="1" applyAlignment="1">
      <alignment horizontal="right" indent="7"/>
    </xf>
    <xf numFmtId="0" fontId="5" fillId="0" borderId="1" xfId="0" applyFont="1" applyBorder="1" applyAlignment="1">
      <alignment horizontal="left"/>
    </xf>
    <xf numFmtId="1" fontId="3" fillId="2" borderId="1" xfId="0" applyNumberFormat="1" applyFont="1" applyFill="1" applyBorder="1" applyAlignment="1">
      <alignment horizontal="right" vertical="center" wrapText="1"/>
    </xf>
    <xf numFmtId="1" fontId="3" fillId="0" borderId="1" xfId="0" applyNumberFormat="1" applyFont="1" applyBorder="1" applyAlignment="1">
      <alignment horizontal="right" vertical="center" wrapText="1"/>
    </xf>
    <xf numFmtId="1" fontId="3" fillId="2" borderId="1" xfId="0" applyNumberFormat="1" applyFont="1" applyFill="1" applyBorder="1" applyAlignment="1">
      <alignment vertical="center" wrapText="1"/>
    </xf>
    <xf numFmtId="1" fontId="3" fillId="0" borderId="1" xfId="0" applyNumberFormat="1" applyFont="1" applyBorder="1" applyAlignment="1">
      <alignment vertical="center" wrapText="1"/>
    </xf>
    <xf numFmtId="0" fontId="6" fillId="0" borderId="1" xfId="0" applyFont="1" applyBorder="1" applyAlignment="1">
      <alignment horizontal="left" vertical="center" wrapText="1"/>
    </xf>
    <xf numFmtId="1" fontId="6" fillId="2" borderId="1" xfId="0" applyNumberFormat="1" applyFont="1" applyFill="1" applyBorder="1" applyAlignment="1">
      <alignment vertical="center" wrapText="1"/>
    </xf>
    <xf numFmtId="1" fontId="6" fillId="0" borderId="1" xfId="0" applyNumberFormat="1" applyFont="1" applyBorder="1" applyAlignment="1">
      <alignment vertical="center" wrapText="1"/>
    </xf>
    <xf numFmtId="0" fontId="7" fillId="0" borderId="0" xfId="0" applyFont="1" applyAlignment="1">
      <alignment vertical="center"/>
    </xf>
    <xf numFmtId="0" fontId="8" fillId="0" borderId="1" xfId="0" applyFont="1" applyBorder="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4" fillId="0" borderId="0" xfId="0" applyFont="1" applyAlignment="1"/>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vertical="center" wrapText="1"/>
    </xf>
    <xf numFmtId="1" fontId="6" fillId="0" borderId="1" xfId="0" applyNumberFormat="1" applyFont="1" applyFill="1" applyBorder="1" applyAlignment="1">
      <alignment vertical="center" wrapText="1"/>
    </xf>
    <xf numFmtId="1" fontId="1" fillId="0" borderId="0" xfId="0" applyNumberFormat="1" applyFont="1" applyFill="1" applyAlignment="1">
      <alignment horizontal="right" vertical="center" wrapText="1" indent="7"/>
    </xf>
    <xf numFmtId="1" fontId="3" fillId="0" borderId="1" xfId="0" applyNumberFormat="1" applyFont="1" applyFill="1" applyBorder="1" applyAlignment="1">
      <alignment vertical="center"/>
    </xf>
    <xf numFmtId="1" fontId="6" fillId="0" borderId="1" xfId="0" applyNumberFormat="1" applyFont="1" applyFill="1" applyBorder="1" applyAlignment="1">
      <alignment vertical="center"/>
    </xf>
    <xf numFmtId="1" fontId="1" fillId="0" borderId="0" xfId="0" applyNumberFormat="1" applyFont="1" applyFill="1" applyAlignment="1">
      <alignment horizontal="center" vertical="center"/>
    </xf>
    <xf numFmtId="1" fontId="7" fillId="0" borderId="0" xfId="0" applyNumberFormat="1" applyFont="1" applyAlignment="1">
      <alignment vertical="center"/>
    </xf>
    <xf numFmtId="2" fontId="7" fillId="0" borderId="0" xfId="0" applyNumberFormat="1" applyFont="1" applyAlignment="1">
      <alignment vertical="center"/>
    </xf>
    <xf numFmtId="2" fontId="0" fillId="0" borderId="0" xfId="0" applyNumberForma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752400</xdr:colOff>
      <xdr:row>0</xdr:row>
      <xdr:rowOff>47520</xdr:rowOff>
    </xdr:from>
    <xdr:to>
      <xdr:col>0</xdr:col>
      <xdr:colOff>1189440</xdr:colOff>
      <xdr:row>0</xdr:row>
      <xdr:rowOff>732240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xdr:blipFill>
      <xdr:spPr>
        <a:xfrm>
          <a:off x="752400" y="47520"/>
          <a:ext cx="437040" cy="684720"/>
        </a:xfrm>
        <a:prstGeom prst="rect">
          <a:avLst/>
        </a:prstGeom>
        <a:ln w="9360">
          <a:noFill/>
        </a:ln>
      </xdr:spPr>
    </xdr:pic>
    <xdr:clientData/>
  </xdr:twoCellAnchor>
  <xdr:twoCellAnchor editAs="oneCell">
    <xdr:from>
      <xdr:col>0</xdr:col>
      <xdr:colOff>765360</xdr:colOff>
      <xdr:row>45</xdr:row>
      <xdr:rowOff>47520</xdr:rowOff>
    </xdr:from>
    <xdr:to>
      <xdr:col>0</xdr:col>
      <xdr:colOff>1202400</xdr:colOff>
      <xdr:row>45</xdr:row>
      <xdr:rowOff>732240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tretch/>
      </xdr:blipFill>
      <xdr:spPr>
        <a:xfrm>
          <a:off x="765360" y="9666360"/>
          <a:ext cx="437040" cy="684720"/>
        </a:xfrm>
        <a:prstGeom prst="rect">
          <a:avLst/>
        </a:prstGeom>
        <a:ln w="9360">
          <a:noFill/>
        </a:ln>
      </xdr:spPr>
    </xdr:pic>
    <xdr:clientData/>
  </xdr:twoCellAnchor>
  <xdr:twoCellAnchor editAs="oneCell">
    <xdr:from>
      <xdr:col>0</xdr:col>
      <xdr:colOff>765360</xdr:colOff>
      <xdr:row>90</xdr:row>
      <xdr:rowOff>48240</xdr:rowOff>
    </xdr:from>
    <xdr:to>
      <xdr:col>0</xdr:col>
      <xdr:colOff>1202400</xdr:colOff>
      <xdr:row>90</xdr:row>
      <xdr:rowOff>732960</xdr:rowOff>
    </xdr:to>
    <xdr:pic>
      <xdr:nvPicPr>
        <xdr:cNvPr id="4" name="Picture 2">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tretch/>
      </xdr:blipFill>
      <xdr:spPr>
        <a:xfrm>
          <a:off x="765360" y="19285920"/>
          <a:ext cx="437040" cy="68472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merabranch.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2"/>
  <sheetViews>
    <sheetView zoomScaleNormal="100" workbookViewId="0">
      <selection activeCell="A22" sqref="A22"/>
    </sheetView>
  </sheetViews>
  <sheetFormatPr defaultRowHeight="15" x14ac:dyDescent="0.25"/>
  <cols>
    <col min="1" max="1" width="70"/>
  </cols>
  <sheetData>
    <row r="2" spans="1:1" x14ac:dyDescent="0.25">
      <c r="A2" s="1" t="s">
        <v>0</v>
      </c>
    </row>
    <row r="4" spans="1:1" ht="45" x14ac:dyDescent="0.25">
      <c r="A4" s="2" t="s">
        <v>1</v>
      </c>
    </row>
    <row r="5" spans="1:1" x14ac:dyDescent="0.25">
      <c r="A5" s="2"/>
    </row>
    <row r="6" spans="1:1" ht="45" x14ac:dyDescent="0.25">
      <c r="A6" s="2" t="s">
        <v>2</v>
      </c>
    </row>
    <row r="7" spans="1:1" x14ac:dyDescent="0.25">
      <c r="A7" s="2"/>
    </row>
    <row r="8" spans="1:1" ht="30" x14ac:dyDescent="0.25">
      <c r="A8" s="2" t="s">
        <v>3</v>
      </c>
    </row>
    <row r="9" spans="1:1" x14ac:dyDescent="0.25">
      <c r="A9" s="2"/>
    </row>
    <row r="10" spans="1:1" ht="60" x14ac:dyDescent="0.25">
      <c r="A10" s="2" t="s">
        <v>4</v>
      </c>
    </row>
    <row r="11" spans="1:1" x14ac:dyDescent="0.25">
      <c r="A11" s="2"/>
    </row>
    <row r="12" spans="1:1" ht="90" x14ac:dyDescent="0.25">
      <c r="A12" s="2" t="s">
        <v>5</v>
      </c>
    </row>
    <row r="13" spans="1:1" x14ac:dyDescent="0.25">
      <c r="A13" s="2"/>
    </row>
    <row r="14" spans="1:1" ht="30" x14ac:dyDescent="0.25">
      <c r="A14" s="2" t="s">
        <v>6</v>
      </c>
    </row>
    <row r="15" spans="1:1" x14ac:dyDescent="0.25">
      <c r="A15" s="2"/>
    </row>
    <row r="16" spans="1:1" ht="30" x14ac:dyDescent="0.25">
      <c r="A16" s="2" t="s">
        <v>7</v>
      </c>
    </row>
    <row r="17" spans="1:1" x14ac:dyDescent="0.25">
      <c r="A17" s="2"/>
    </row>
    <row r="18" spans="1:1" ht="30" x14ac:dyDescent="0.25">
      <c r="A18" s="2" t="s">
        <v>8</v>
      </c>
    </row>
    <row r="19" spans="1:1" x14ac:dyDescent="0.25">
      <c r="A19" s="2"/>
    </row>
    <row r="20" spans="1:1" x14ac:dyDescent="0.25">
      <c r="A20" s="3" t="s">
        <v>9</v>
      </c>
    </row>
    <row r="22" spans="1:1" x14ac:dyDescent="0.25">
      <c r="A22" s="4">
        <v>43356</v>
      </c>
    </row>
  </sheetData>
  <hyperlinks>
    <hyperlink ref="A20" r:id="rId1" xr:uid="{00000000-0004-0000-0000-000000000000}"/>
  </hyperlink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77"/>
  <sheetViews>
    <sheetView tabSelected="1" zoomScaleNormal="100" workbookViewId="0">
      <selection activeCell="A9" sqref="A9"/>
    </sheetView>
  </sheetViews>
  <sheetFormatPr defaultRowHeight="15" x14ac:dyDescent="0.25"/>
  <cols>
    <col min="1" max="1" width="23.85546875" style="5"/>
    <col min="2" max="2" width="6.42578125" style="6"/>
    <col min="3" max="3" width="6.7109375" style="30" bestFit="1" customWidth="1"/>
    <col min="4" max="4" width="6.42578125" style="6"/>
    <col min="5" max="5" width="6.42578125" style="30"/>
    <col min="6" max="6" width="6.42578125" style="6"/>
    <col min="7" max="7" width="6.42578125" style="33"/>
    <col min="8" max="8" width="6.42578125" style="6"/>
    <col min="9" max="9" width="9.42578125" style="7"/>
    <col min="10" max="1025" width="9.140625" style="7"/>
  </cols>
  <sheetData>
    <row r="1" spans="1:1024" s="11" customFormat="1" ht="60" customHeight="1" x14ac:dyDescent="0.2">
      <c r="A1" s="8"/>
      <c r="B1" s="9" t="s">
        <v>10</v>
      </c>
      <c r="C1" s="26" t="s">
        <v>11</v>
      </c>
      <c r="D1" s="9" t="s">
        <v>12</v>
      </c>
      <c r="E1" s="26" t="s">
        <v>13</v>
      </c>
      <c r="F1" s="9" t="s">
        <v>14</v>
      </c>
      <c r="G1" s="26" t="s">
        <v>15</v>
      </c>
      <c r="H1" s="9" t="s">
        <v>16</v>
      </c>
      <c r="I1" s="10" t="s">
        <v>17</v>
      </c>
    </row>
    <row r="2" spans="1:1024" ht="15.95" customHeight="1" x14ac:dyDescent="0.25">
      <c r="A2" s="12" t="s">
        <v>18</v>
      </c>
      <c r="B2" s="13" t="s">
        <v>19</v>
      </c>
      <c r="C2" s="27" t="s">
        <v>19</v>
      </c>
      <c r="D2" s="13" t="s">
        <v>19</v>
      </c>
      <c r="E2" s="27" t="s">
        <v>19</v>
      </c>
      <c r="F2" s="13" t="s">
        <v>19</v>
      </c>
      <c r="G2" s="27" t="s">
        <v>19</v>
      </c>
      <c r="H2" s="13" t="s">
        <v>19</v>
      </c>
      <c r="I2" s="14" t="s">
        <v>19</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95" customHeight="1" x14ac:dyDescent="0.25">
      <c r="A3" s="12" t="s">
        <v>20</v>
      </c>
      <c r="B3" s="15" t="s">
        <v>21</v>
      </c>
      <c r="C3" s="28" t="s">
        <v>21</v>
      </c>
      <c r="D3" s="15" t="s">
        <v>21</v>
      </c>
      <c r="E3" s="28" t="s">
        <v>21</v>
      </c>
      <c r="F3" s="15" t="s">
        <v>21</v>
      </c>
      <c r="G3" s="31" t="s">
        <v>21</v>
      </c>
      <c r="H3" s="15" t="s">
        <v>21</v>
      </c>
      <c r="I3" s="16" t="s">
        <v>21</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0" customFormat="1" ht="15.95" customHeight="1" x14ac:dyDescent="0.25">
      <c r="A4" s="17" t="s">
        <v>22</v>
      </c>
      <c r="B4" s="18">
        <v>43.03</v>
      </c>
      <c r="C4" s="29">
        <v>43.22</v>
      </c>
      <c r="D4" s="18">
        <v>51.45</v>
      </c>
      <c r="E4" s="29">
        <v>43.22</v>
      </c>
      <c r="F4" s="18">
        <v>51.86</v>
      </c>
      <c r="G4" s="32">
        <v>61.74</v>
      </c>
      <c r="H4" s="32">
        <v>61.74</v>
      </c>
      <c r="I4" s="19">
        <v>52</v>
      </c>
      <c r="N4" s="35"/>
    </row>
    <row r="5" spans="1:1024" ht="15.95" customHeight="1" x14ac:dyDescent="0.25">
      <c r="A5" s="17" t="s">
        <v>23</v>
      </c>
      <c r="B5" s="18">
        <v>45</v>
      </c>
      <c r="C5" s="29">
        <v>45</v>
      </c>
      <c r="D5" s="18">
        <v>45</v>
      </c>
      <c r="E5" s="29">
        <v>81.819999999999993</v>
      </c>
      <c r="F5" s="18">
        <v>81.819999999999993</v>
      </c>
      <c r="G5" s="29">
        <v>81.819999999999993</v>
      </c>
      <c r="H5" s="18">
        <v>81.819999999999993</v>
      </c>
      <c r="I5" s="19">
        <f>I4*1.25</f>
        <v>65</v>
      </c>
      <c r="J5"/>
      <c r="K5"/>
      <c r="L5"/>
      <c r="M5" s="20"/>
      <c r="N5" s="3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22" customFormat="1" ht="15.95" customHeight="1" x14ac:dyDescent="0.25">
      <c r="A6" s="21" t="s">
        <v>24</v>
      </c>
      <c r="B6" s="18">
        <f t="shared" ref="B6:I6" si="0">SUM(B4*10)</f>
        <v>430.3</v>
      </c>
      <c r="C6" s="29">
        <f t="shared" ref="C6" si="1">SUM(C4*10)</f>
        <v>432.2</v>
      </c>
      <c r="D6" s="18">
        <f t="shared" si="0"/>
        <v>514.5</v>
      </c>
      <c r="E6" s="29">
        <f t="shared" si="0"/>
        <v>432.2</v>
      </c>
      <c r="F6" s="18">
        <f t="shared" si="0"/>
        <v>518.6</v>
      </c>
      <c r="G6" s="29">
        <f t="shared" si="0"/>
        <v>617.4</v>
      </c>
      <c r="H6" s="18">
        <f t="shared" si="0"/>
        <v>617.4</v>
      </c>
      <c r="I6" s="19">
        <f t="shared" si="0"/>
        <v>520</v>
      </c>
      <c r="M6" s="20"/>
      <c r="N6" s="35"/>
    </row>
    <row r="7" spans="1:1024" s="22" customFormat="1" ht="15.95" customHeight="1" x14ac:dyDescent="0.25">
      <c r="A7" s="21" t="s">
        <v>25</v>
      </c>
      <c r="B7" s="18">
        <f t="shared" ref="B7:H7" si="2">SUM(B4*11.5)</f>
        <v>494.84500000000003</v>
      </c>
      <c r="C7" s="29">
        <f t="shared" si="2"/>
        <v>497.03</v>
      </c>
      <c r="D7" s="18">
        <f t="shared" si="2"/>
        <v>591.67500000000007</v>
      </c>
      <c r="E7" s="29">
        <f t="shared" si="2"/>
        <v>497.03</v>
      </c>
      <c r="F7" s="18">
        <f t="shared" si="2"/>
        <v>596.39</v>
      </c>
      <c r="G7" s="29">
        <f t="shared" si="2"/>
        <v>710.01</v>
      </c>
      <c r="H7" s="18">
        <f t="shared" si="2"/>
        <v>710.01</v>
      </c>
      <c r="I7" s="19"/>
      <c r="M7" s="20"/>
      <c r="N7" s="35"/>
    </row>
    <row r="8" spans="1:1024" s="22" customFormat="1" ht="15.95" customHeight="1" x14ac:dyDescent="0.25">
      <c r="A8" s="21" t="s">
        <v>26</v>
      </c>
      <c r="B8" s="18">
        <f t="shared" ref="B8:H8" si="3">SUM(B4*50)</f>
        <v>2151.5</v>
      </c>
      <c r="C8" s="29">
        <f t="shared" ref="C8" si="4">SUM(C4*50)</f>
        <v>2161</v>
      </c>
      <c r="D8" s="18">
        <f t="shared" si="3"/>
        <v>2572.5</v>
      </c>
      <c r="E8" s="29">
        <f t="shared" si="3"/>
        <v>2161</v>
      </c>
      <c r="F8" s="18">
        <f t="shared" si="3"/>
        <v>2593</v>
      </c>
      <c r="G8" s="29">
        <f t="shared" si="3"/>
        <v>3087</v>
      </c>
      <c r="H8" s="18">
        <f t="shared" si="3"/>
        <v>3087</v>
      </c>
      <c r="I8" s="19"/>
      <c r="M8" s="20"/>
      <c r="N8" s="35"/>
    </row>
    <row r="9" spans="1:1024" s="22" customFormat="1" ht="15.95" customHeight="1" x14ac:dyDescent="0.25">
      <c r="A9" s="21" t="s">
        <v>49</v>
      </c>
      <c r="B9" s="18">
        <f>SUM(B6*5.5)</f>
        <v>2366.65</v>
      </c>
      <c r="C9" s="18">
        <f>SUM(C6*5.5)</f>
        <v>2377.1</v>
      </c>
      <c r="D9" s="18">
        <f t="shared" ref="D9:H9" si="5">SUM(D7*5)</f>
        <v>2958.3750000000005</v>
      </c>
      <c r="E9" s="18">
        <f>SUM(E6*5.5)</f>
        <v>2377.1</v>
      </c>
      <c r="F9" s="18">
        <f t="shared" si="5"/>
        <v>2981.95</v>
      </c>
      <c r="G9" s="18">
        <f t="shared" si="5"/>
        <v>3550.05</v>
      </c>
      <c r="H9" s="18">
        <f t="shared" si="5"/>
        <v>3550.05</v>
      </c>
      <c r="I9" s="19"/>
      <c r="M9" s="20"/>
      <c r="N9" s="35"/>
    </row>
    <row r="10" spans="1:1024" s="23" customFormat="1" ht="15.95" customHeight="1" x14ac:dyDescent="0.2">
      <c r="A10" s="12" t="s">
        <v>27</v>
      </c>
      <c r="B10" s="15" t="s">
        <v>21</v>
      </c>
      <c r="C10" s="28" t="s">
        <v>21</v>
      </c>
      <c r="D10" s="15" t="s">
        <v>21</v>
      </c>
      <c r="E10" s="28" t="s">
        <v>21</v>
      </c>
      <c r="F10" s="15" t="s">
        <v>21</v>
      </c>
      <c r="G10" s="31" t="s">
        <v>21</v>
      </c>
      <c r="H10" s="15" t="s">
        <v>21</v>
      </c>
      <c r="I10" s="16" t="s">
        <v>21</v>
      </c>
      <c r="M10" s="20"/>
      <c r="N10" s="35"/>
    </row>
    <row r="11" spans="1:1024" s="22" customFormat="1" ht="15.95" customHeight="1" x14ac:dyDescent="0.25">
      <c r="A11" s="17" t="s">
        <v>22</v>
      </c>
      <c r="B11" s="32">
        <v>61.74</v>
      </c>
      <c r="C11" s="32">
        <v>61.74</v>
      </c>
      <c r="D11" s="32">
        <v>61.74</v>
      </c>
      <c r="E11" s="32">
        <v>61.74</v>
      </c>
      <c r="F11" s="18">
        <v>66.89</v>
      </c>
      <c r="G11" s="32">
        <v>72.03</v>
      </c>
      <c r="H11" s="18">
        <v>77.180000000000007</v>
      </c>
      <c r="I11" s="19">
        <v>82.4</v>
      </c>
      <c r="M11" s="20"/>
      <c r="N11" s="35"/>
    </row>
    <row r="12" spans="1:1024" ht="15.95" customHeight="1" x14ac:dyDescent="0.25">
      <c r="A12" s="17" t="s">
        <v>23</v>
      </c>
      <c r="B12" s="18">
        <v>45</v>
      </c>
      <c r="C12" s="29">
        <v>45</v>
      </c>
      <c r="D12" s="18">
        <v>45</v>
      </c>
      <c r="E12" s="29">
        <v>81.819999999999993</v>
      </c>
      <c r="F12" s="18">
        <v>81.819999999999993</v>
      </c>
      <c r="G12" s="29">
        <v>81.819999999999993</v>
      </c>
      <c r="H12" s="18">
        <v>81.819999999999993</v>
      </c>
      <c r="I12" s="19">
        <f>I11</f>
        <v>82.4</v>
      </c>
      <c r="J12"/>
      <c r="K12"/>
      <c r="L12"/>
      <c r="M12" s="20"/>
      <c r="N12" s="35"/>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95" customHeight="1" x14ac:dyDescent="0.25">
      <c r="A13" s="21" t="s">
        <v>24</v>
      </c>
      <c r="B13" s="18">
        <f t="shared" ref="B13:I13" si="6">SUM(B11*10)</f>
        <v>617.4</v>
      </c>
      <c r="C13" s="29">
        <f t="shared" si="6"/>
        <v>617.4</v>
      </c>
      <c r="D13" s="18">
        <f t="shared" si="6"/>
        <v>617.4</v>
      </c>
      <c r="E13" s="29">
        <f t="shared" si="6"/>
        <v>617.4</v>
      </c>
      <c r="F13" s="18">
        <f t="shared" si="6"/>
        <v>668.9</v>
      </c>
      <c r="G13" s="29">
        <f t="shared" si="6"/>
        <v>720.3</v>
      </c>
      <c r="H13" s="18">
        <f t="shared" si="6"/>
        <v>771.80000000000007</v>
      </c>
      <c r="I13" s="19">
        <f t="shared" si="6"/>
        <v>824</v>
      </c>
      <c r="J13"/>
      <c r="K13"/>
      <c r="L13"/>
      <c r="M13" s="20"/>
      <c r="N13" s="3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95" customHeight="1" x14ac:dyDescent="0.25">
      <c r="A14" s="21" t="s">
        <v>25</v>
      </c>
      <c r="B14" s="18">
        <f>SUM(B11*11.5)</f>
        <v>710.01</v>
      </c>
      <c r="C14" s="29">
        <f t="shared" ref="C14:H14" si="7">SUM(C11*11.5)</f>
        <v>710.01</v>
      </c>
      <c r="D14" s="18">
        <f t="shared" si="7"/>
        <v>710.01</v>
      </c>
      <c r="E14" s="29">
        <f t="shared" si="7"/>
        <v>710.01</v>
      </c>
      <c r="F14" s="18">
        <f t="shared" si="7"/>
        <v>769.23500000000001</v>
      </c>
      <c r="G14" s="29">
        <f t="shared" si="7"/>
        <v>828.34500000000003</v>
      </c>
      <c r="H14" s="18">
        <f t="shared" si="7"/>
        <v>887.57</v>
      </c>
      <c r="I14" s="19"/>
      <c r="J14"/>
      <c r="K14"/>
      <c r="L14"/>
      <c r="M14" s="20"/>
      <c r="N14" s="3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95" customHeight="1" x14ac:dyDescent="0.25">
      <c r="A15" s="21" t="s">
        <v>26</v>
      </c>
      <c r="B15" s="18">
        <f t="shared" ref="B15:H15" si="8">SUM(B11*50)</f>
        <v>3087</v>
      </c>
      <c r="C15" s="29">
        <f t="shared" si="8"/>
        <v>3087</v>
      </c>
      <c r="D15" s="18">
        <f t="shared" si="8"/>
        <v>3087</v>
      </c>
      <c r="E15" s="29">
        <f t="shared" si="8"/>
        <v>3087</v>
      </c>
      <c r="F15" s="18">
        <f t="shared" si="8"/>
        <v>3344.5</v>
      </c>
      <c r="G15" s="29">
        <f t="shared" si="8"/>
        <v>3601.5</v>
      </c>
      <c r="H15" s="18">
        <f t="shared" si="8"/>
        <v>3859.0000000000005</v>
      </c>
      <c r="I15" s="19"/>
      <c r="J15"/>
      <c r="K15"/>
      <c r="L15"/>
      <c r="M15" s="20"/>
      <c r="N15" s="3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95" customHeight="1" x14ac:dyDescent="0.25">
      <c r="A16" s="21" t="s">
        <v>49</v>
      </c>
      <c r="B16" s="18">
        <f>SUM(B13*5.5)</f>
        <v>3395.7</v>
      </c>
      <c r="C16" s="18">
        <f>SUM(C13*5.5)</f>
        <v>3395.7</v>
      </c>
      <c r="D16" s="18">
        <f t="shared" ref="D16:H16" si="9">SUM(D14*5)</f>
        <v>3550.05</v>
      </c>
      <c r="E16" s="18">
        <f>SUM(E13*5.5)</f>
        <v>3395.7</v>
      </c>
      <c r="F16" s="18">
        <f t="shared" si="9"/>
        <v>3846.1750000000002</v>
      </c>
      <c r="G16" s="18">
        <f t="shared" si="9"/>
        <v>4141.7250000000004</v>
      </c>
      <c r="H16" s="18">
        <f t="shared" si="9"/>
        <v>4437.8500000000004</v>
      </c>
      <c r="I16" s="19"/>
      <c r="J16"/>
      <c r="K16"/>
      <c r="L16"/>
      <c r="M16" s="20"/>
      <c r="N16" s="3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95" customHeight="1" x14ac:dyDescent="0.25">
      <c r="A17" s="12" t="s">
        <v>28</v>
      </c>
      <c r="B17" s="15" t="s">
        <v>21</v>
      </c>
      <c r="C17" s="28" t="s">
        <v>21</v>
      </c>
      <c r="D17" s="15" t="s">
        <v>21</v>
      </c>
      <c r="E17" s="28" t="s">
        <v>21</v>
      </c>
      <c r="F17" s="15" t="s">
        <v>21</v>
      </c>
      <c r="G17" s="31" t="s">
        <v>21</v>
      </c>
      <c r="H17" s="15" t="s">
        <v>21</v>
      </c>
      <c r="I17" s="16" t="s">
        <v>21</v>
      </c>
      <c r="J17"/>
      <c r="K17"/>
      <c r="L17"/>
      <c r="M17" s="20"/>
      <c r="N17" s="3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95" customHeight="1" x14ac:dyDescent="0.25">
      <c r="A18" s="17" t="s">
        <v>22</v>
      </c>
      <c r="B18" s="34">
        <v>30.87</v>
      </c>
      <c r="C18" s="29">
        <v>46.31</v>
      </c>
      <c r="D18" s="18">
        <v>66.89</v>
      </c>
      <c r="E18" s="29">
        <v>46.31</v>
      </c>
      <c r="F18" s="18">
        <v>51.45</v>
      </c>
      <c r="G18" s="32">
        <v>154.35</v>
      </c>
      <c r="H18" s="18">
        <v>205.8</v>
      </c>
      <c r="I18" s="19"/>
      <c r="J18"/>
      <c r="K18"/>
      <c r="L18"/>
      <c r="M18" s="20"/>
      <c r="N18" s="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95" customHeight="1" x14ac:dyDescent="0.25">
      <c r="A19" s="17" t="s">
        <v>23</v>
      </c>
      <c r="B19" s="18">
        <v>45</v>
      </c>
      <c r="C19" s="29">
        <v>45</v>
      </c>
      <c r="D19" s="18">
        <v>45</v>
      </c>
      <c r="E19" s="29">
        <v>81.819999999999993</v>
      </c>
      <c r="F19" s="18">
        <v>81.819999999999993</v>
      </c>
      <c r="G19" s="29">
        <v>81.819999999999993</v>
      </c>
      <c r="H19" s="18">
        <v>81.819999999999993</v>
      </c>
      <c r="I19" s="19"/>
      <c r="J19"/>
      <c r="K19"/>
      <c r="L19"/>
      <c r="M19" s="20"/>
      <c r="N19" s="3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5.95" customHeight="1" x14ac:dyDescent="0.25">
      <c r="A20" s="21" t="s">
        <v>24</v>
      </c>
      <c r="B20" s="18">
        <f t="shared" ref="B20:H20" si="10">SUM(B18*10)</f>
        <v>308.7</v>
      </c>
      <c r="C20" s="29">
        <f t="shared" si="10"/>
        <v>463.1</v>
      </c>
      <c r="D20" s="18">
        <f t="shared" si="10"/>
        <v>668.9</v>
      </c>
      <c r="E20" s="29">
        <f t="shared" si="10"/>
        <v>463.1</v>
      </c>
      <c r="F20" s="18">
        <f t="shared" si="10"/>
        <v>514.5</v>
      </c>
      <c r="G20" s="29">
        <f t="shared" si="10"/>
        <v>1543.5</v>
      </c>
      <c r="H20" s="18">
        <f t="shared" si="10"/>
        <v>2058</v>
      </c>
      <c r="I20" s="19"/>
      <c r="J20"/>
      <c r="K20"/>
      <c r="L20"/>
      <c r="M20" s="20"/>
      <c r="N20" s="3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95" customHeight="1" x14ac:dyDescent="0.25">
      <c r="A21" s="21" t="s">
        <v>25</v>
      </c>
      <c r="B21" s="18">
        <f>SUM(B18*11.5)</f>
        <v>355.005</v>
      </c>
      <c r="C21" s="29">
        <f t="shared" ref="C21:H21" si="11">SUM(C18*11.5)</f>
        <v>532.56500000000005</v>
      </c>
      <c r="D21" s="18">
        <f t="shared" si="11"/>
        <v>769.23500000000001</v>
      </c>
      <c r="E21" s="29">
        <f t="shared" si="11"/>
        <v>532.56500000000005</v>
      </c>
      <c r="F21" s="18">
        <f t="shared" si="11"/>
        <v>591.67500000000007</v>
      </c>
      <c r="G21" s="29">
        <f t="shared" si="11"/>
        <v>1775.0249999999999</v>
      </c>
      <c r="H21" s="18">
        <f t="shared" si="11"/>
        <v>2366.7000000000003</v>
      </c>
      <c r="I21" s="19"/>
      <c r="J21"/>
      <c r="K21"/>
      <c r="L21"/>
      <c r="M21" s="20"/>
      <c r="N21" s="35"/>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95" customHeight="1" x14ac:dyDescent="0.25">
      <c r="A22" s="21" t="s">
        <v>26</v>
      </c>
      <c r="B22" s="18">
        <f t="shared" ref="B22:H22" si="12">SUM(B18*50)</f>
        <v>1543.5</v>
      </c>
      <c r="C22" s="29">
        <f t="shared" si="12"/>
        <v>2315.5</v>
      </c>
      <c r="D22" s="18">
        <f t="shared" si="12"/>
        <v>3344.5</v>
      </c>
      <c r="E22" s="29">
        <f t="shared" si="12"/>
        <v>2315.5</v>
      </c>
      <c r="F22" s="18">
        <f t="shared" si="12"/>
        <v>2572.5</v>
      </c>
      <c r="G22" s="29">
        <f t="shared" si="12"/>
        <v>7717.5</v>
      </c>
      <c r="H22" s="18">
        <f t="shared" si="12"/>
        <v>10290</v>
      </c>
      <c r="I22" s="19"/>
      <c r="J22"/>
      <c r="K22"/>
      <c r="L22"/>
      <c r="M22" s="20"/>
      <c r="N22" s="35"/>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95" customHeight="1" x14ac:dyDescent="0.25">
      <c r="A23" s="21" t="s">
        <v>49</v>
      </c>
      <c r="B23" s="18">
        <f>SUM(B20*5.5)</f>
        <v>1697.85</v>
      </c>
      <c r="C23" s="18">
        <f>SUM(C20*5.5)</f>
        <v>2547.0500000000002</v>
      </c>
      <c r="D23" s="18">
        <f t="shared" ref="D23:H23" si="13">SUM(D21*5)</f>
        <v>3846.1750000000002</v>
      </c>
      <c r="E23" s="18">
        <f>SUM(E20*5.5)</f>
        <v>2547.0500000000002</v>
      </c>
      <c r="F23" s="18">
        <f t="shared" si="13"/>
        <v>2958.3750000000005</v>
      </c>
      <c r="G23" s="18">
        <f t="shared" si="13"/>
        <v>8875.125</v>
      </c>
      <c r="H23" s="18">
        <f t="shared" si="13"/>
        <v>11833.500000000002</v>
      </c>
      <c r="I23" s="19"/>
      <c r="J23"/>
      <c r="K23"/>
      <c r="L23"/>
      <c r="M23" s="20"/>
      <c r="N23" s="3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95" customHeight="1" x14ac:dyDescent="0.25">
      <c r="A24" s="12" t="s">
        <v>29</v>
      </c>
      <c r="B24" s="15" t="s">
        <v>21</v>
      </c>
      <c r="C24" s="28" t="s">
        <v>21</v>
      </c>
      <c r="D24" s="15" t="s">
        <v>21</v>
      </c>
      <c r="E24" s="28" t="s">
        <v>21</v>
      </c>
      <c r="F24" s="15" t="s">
        <v>21</v>
      </c>
      <c r="G24" s="31" t="s">
        <v>21</v>
      </c>
      <c r="H24" s="15" t="s">
        <v>21</v>
      </c>
      <c r="I24" s="16" t="s">
        <v>21</v>
      </c>
      <c r="J24"/>
      <c r="K24"/>
      <c r="L24"/>
      <c r="M24" s="20"/>
      <c r="N24" s="35"/>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95" customHeight="1" x14ac:dyDescent="0.25">
      <c r="A25" s="17" t="s">
        <v>22</v>
      </c>
      <c r="B25" s="18">
        <v>32.7408</v>
      </c>
      <c r="C25" s="29">
        <v>33.957000000000001</v>
      </c>
      <c r="D25" s="18">
        <v>39.101999999999997</v>
      </c>
      <c r="E25" s="29">
        <v>32.7408</v>
      </c>
      <c r="F25" s="18">
        <v>41.16</v>
      </c>
      <c r="G25" s="32">
        <v>43.218000000000004</v>
      </c>
      <c r="H25" s="32">
        <v>43.218000000000004</v>
      </c>
      <c r="I25" s="19">
        <v>45.4</v>
      </c>
      <c r="J25"/>
      <c r="K25"/>
      <c r="L25"/>
      <c r="M25" s="20"/>
      <c r="N25" s="3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95" customHeight="1" x14ac:dyDescent="0.25">
      <c r="A26" s="17" t="s">
        <v>23</v>
      </c>
      <c r="B26" s="18">
        <v>45</v>
      </c>
      <c r="C26" s="29">
        <v>45</v>
      </c>
      <c r="D26" s="18">
        <v>45</v>
      </c>
      <c r="E26" s="29">
        <f>E25*2</f>
        <v>65.4816</v>
      </c>
      <c r="F26" s="18">
        <f>F25*2</f>
        <v>82.32</v>
      </c>
      <c r="G26" s="29">
        <v>81.819999999999993</v>
      </c>
      <c r="H26" s="18">
        <v>81.819999999999993</v>
      </c>
      <c r="I26" s="19">
        <f>I25*1.25</f>
        <v>56.75</v>
      </c>
      <c r="J26"/>
      <c r="K26"/>
      <c r="L26"/>
      <c r="M26" s="20"/>
      <c r="N26" s="35"/>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95" customHeight="1" x14ac:dyDescent="0.25">
      <c r="A27" s="21" t="s">
        <v>24</v>
      </c>
      <c r="B27" s="18">
        <f t="shared" ref="B27:I27" si="14">SUM(B25*10)</f>
        <v>327.40800000000002</v>
      </c>
      <c r="C27" s="29">
        <f t="shared" si="14"/>
        <v>339.57</v>
      </c>
      <c r="D27" s="18">
        <f t="shared" si="14"/>
        <v>391.02</v>
      </c>
      <c r="E27" s="29">
        <f t="shared" si="14"/>
        <v>327.40800000000002</v>
      </c>
      <c r="F27" s="18">
        <f t="shared" si="14"/>
        <v>411.59999999999997</v>
      </c>
      <c r="G27" s="29">
        <f t="shared" si="14"/>
        <v>432.18000000000006</v>
      </c>
      <c r="H27" s="18">
        <f t="shared" si="14"/>
        <v>432.18000000000006</v>
      </c>
      <c r="I27" s="19">
        <f t="shared" si="14"/>
        <v>454</v>
      </c>
      <c r="J27"/>
      <c r="K27"/>
      <c r="L27"/>
      <c r="M27" s="20"/>
      <c r="N27" s="35"/>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5.95" customHeight="1" x14ac:dyDescent="0.25">
      <c r="A28" s="21" t="s">
        <v>25</v>
      </c>
      <c r="B28" s="18">
        <f>SUM(B25*11.5)</f>
        <v>376.51920000000001</v>
      </c>
      <c r="C28" s="29">
        <f t="shared" ref="C28:H28" si="15">SUM(C25*11.5)</f>
        <v>390.50549999999998</v>
      </c>
      <c r="D28" s="18">
        <f t="shared" si="15"/>
        <v>449.67299999999994</v>
      </c>
      <c r="E28" s="29">
        <f t="shared" si="15"/>
        <v>376.51920000000001</v>
      </c>
      <c r="F28" s="18">
        <f t="shared" si="15"/>
        <v>473.34</v>
      </c>
      <c r="G28" s="29">
        <f t="shared" si="15"/>
        <v>497.00700000000006</v>
      </c>
      <c r="H28" s="18">
        <f t="shared" si="15"/>
        <v>497.00700000000006</v>
      </c>
      <c r="I28" s="19"/>
      <c r="J28"/>
      <c r="K28"/>
      <c r="L28"/>
      <c r="M28" s="20"/>
      <c r="N28" s="35"/>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95" customHeight="1" x14ac:dyDescent="0.25">
      <c r="A29" s="21" t="s">
        <v>26</v>
      </c>
      <c r="B29" s="18">
        <f t="shared" ref="B29:H29" si="16">SUM(B25*50)</f>
        <v>1637.04</v>
      </c>
      <c r="C29" s="29">
        <f t="shared" si="16"/>
        <v>1697.8500000000001</v>
      </c>
      <c r="D29" s="18">
        <f t="shared" si="16"/>
        <v>1955.1</v>
      </c>
      <c r="E29" s="29">
        <f t="shared" si="16"/>
        <v>1637.04</v>
      </c>
      <c r="F29" s="18">
        <f t="shared" si="16"/>
        <v>2058</v>
      </c>
      <c r="G29" s="29">
        <f t="shared" si="16"/>
        <v>2160.9</v>
      </c>
      <c r="H29" s="18">
        <f t="shared" si="16"/>
        <v>2160.9</v>
      </c>
      <c r="I29" s="19"/>
      <c r="J29"/>
      <c r="K29"/>
      <c r="L29"/>
      <c r="M29" s="20"/>
      <c r="N29" s="35"/>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95" customHeight="1" x14ac:dyDescent="0.25">
      <c r="A30" s="21" t="s">
        <v>49</v>
      </c>
      <c r="B30" s="18">
        <f>SUM(B27*5.5)</f>
        <v>1800.7440000000001</v>
      </c>
      <c r="C30" s="18">
        <f>SUM(C27*5.5)</f>
        <v>1867.635</v>
      </c>
      <c r="D30" s="18">
        <f t="shared" ref="D30:H30" si="17">SUM(D28*5)</f>
        <v>2248.3649999999998</v>
      </c>
      <c r="E30" s="18">
        <f>SUM(E27*5.5)</f>
        <v>1800.7440000000001</v>
      </c>
      <c r="F30" s="18">
        <f t="shared" si="17"/>
        <v>2366.6999999999998</v>
      </c>
      <c r="G30" s="18">
        <f t="shared" si="17"/>
        <v>2485.0350000000003</v>
      </c>
      <c r="H30" s="18">
        <f t="shared" si="17"/>
        <v>2485.0350000000003</v>
      </c>
      <c r="I30" s="19"/>
      <c r="J30"/>
      <c r="K30"/>
      <c r="L30"/>
      <c r="M30" s="20"/>
      <c r="N30" s="35"/>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95" customHeight="1" x14ac:dyDescent="0.25">
      <c r="A31" s="12" t="s">
        <v>30</v>
      </c>
      <c r="B31" s="15" t="s">
        <v>21</v>
      </c>
      <c r="C31" s="28" t="s">
        <v>21</v>
      </c>
      <c r="D31" s="15" t="s">
        <v>21</v>
      </c>
      <c r="E31" s="28" t="s">
        <v>21</v>
      </c>
      <c r="F31" s="15" t="s">
        <v>21</v>
      </c>
      <c r="G31" s="31" t="s">
        <v>21</v>
      </c>
      <c r="H31" s="15" t="s">
        <v>21</v>
      </c>
      <c r="I31" s="16" t="s">
        <v>21</v>
      </c>
      <c r="J31"/>
      <c r="K31"/>
      <c r="L31"/>
      <c r="M31" s="20"/>
      <c r="N31" s="3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95" customHeight="1" x14ac:dyDescent="0.25">
      <c r="A32" s="17" t="s">
        <v>22</v>
      </c>
      <c r="B32" s="18">
        <v>32.7408</v>
      </c>
      <c r="C32" s="29">
        <v>33.957000000000001</v>
      </c>
      <c r="D32" s="18">
        <v>39.101999999999997</v>
      </c>
      <c r="E32" s="29">
        <v>32.7408</v>
      </c>
      <c r="F32" s="18">
        <v>41.16</v>
      </c>
      <c r="G32" s="32">
        <v>43.218000000000004</v>
      </c>
      <c r="H32" s="32">
        <v>43.218000000000004</v>
      </c>
      <c r="I32" s="19">
        <v>45.4</v>
      </c>
      <c r="J32"/>
      <c r="K32"/>
      <c r="L32"/>
      <c r="M32" s="20"/>
      <c r="N32" s="3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95" customHeight="1" x14ac:dyDescent="0.25">
      <c r="A33" s="17" t="s">
        <v>23</v>
      </c>
      <c r="B33" s="18">
        <v>45</v>
      </c>
      <c r="C33" s="29">
        <v>45</v>
      </c>
      <c r="D33" s="18">
        <v>45</v>
      </c>
      <c r="E33" s="29">
        <f>E32*2</f>
        <v>65.4816</v>
      </c>
      <c r="F33" s="18">
        <f>F32*2</f>
        <v>82.32</v>
      </c>
      <c r="G33" s="29">
        <v>81.819999999999993</v>
      </c>
      <c r="H33" s="18">
        <v>81.819999999999993</v>
      </c>
      <c r="I33" s="19">
        <f>I32*1.25</f>
        <v>56.75</v>
      </c>
      <c r="J33"/>
      <c r="K33"/>
      <c r="L33"/>
      <c r="M33" s="20"/>
      <c r="N33" s="3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95" customHeight="1" x14ac:dyDescent="0.25">
      <c r="A34" s="21" t="s">
        <v>24</v>
      </c>
      <c r="B34" s="18">
        <f t="shared" ref="B34:I34" si="18">SUM(B32*10)</f>
        <v>327.40800000000002</v>
      </c>
      <c r="C34" s="29">
        <f t="shared" si="18"/>
        <v>339.57</v>
      </c>
      <c r="D34" s="18">
        <f t="shared" si="18"/>
        <v>391.02</v>
      </c>
      <c r="E34" s="29">
        <f t="shared" si="18"/>
        <v>327.40800000000002</v>
      </c>
      <c r="F34" s="18">
        <f t="shared" si="18"/>
        <v>411.59999999999997</v>
      </c>
      <c r="G34" s="29">
        <f t="shared" si="18"/>
        <v>432.18000000000006</v>
      </c>
      <c r="H34" s="18">
        <f t="shared" si="18"/>
        <v>432.18000000000006</v>
      </c>
      <c r="I34" s="19">
        <f t="shared" si="18"/>
        <v>454</v>
      </c>
      <c r="J34"/>
      <c r="K34"/>
      <c r="L34"/>
      <c r="M34" s="20"/>
      <c r="N34" s="35"/>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95" customHeight="1" x14ac:dyDescent="0.25">
      <c r="A35" s="21" t="s">
        <v>25</v>
      </c>
      <c r="B35" s="18">
        <f>SUM(B32*11.5)</f>
        <v>376.51920000000001</v>
      </c>
      <c r="C35" s="29">
        <f t="shared" ref="C35:H35" si="19">SUM(C32*11.5)</f>
        <v>390.50549999999998</v>
      </c>
      <c r="D35" s="18">
        <f t="shared" si="19"/>
        <v>449.67299999999994</v>
      </c>
      <c r="E35" s="29">
        <f t="shared" si="19"/>
        <v>376.51920000000001</v>
      </c>
      <c r="F35" s="18">
        <f t="shared" si="19"/>
        <v>473.34</v>
      </c>
      <c r="G35" s="29">
        <f t="shared" si="19"/>
        <v>497.00700000000006</v>
      </c>
      <c r="H35" s="18">
        <f t="shared" si="19"/>
        <v>497.00700000000006</v>
      </c>
      <c r="I35" s="19"/>
      <c r="J35"/>
      <c r="K35"/>
      <c r="L35"/>
      <c r="M35" s="20"/>
      <c r="N35" s="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95" customHeight="1" x14ac:dyDescent="0.25">
      <c r="A36" s="21" t="s">
        <v>26</v>
      </c>
      <c r="B36" s="18">
        <f t="shared" ref="B36:H36" si="20">SUM(B32*50)</f>
        <v>1637.04</v>
      </c>
      <c r="C36" s="29">
        <f t="shared" si="20"/>
        <v>1697.8500000000001</v>
      </c>
      <c r="D36" s="18">
        <f t="shared" si="20"/>
        <v>1955.1</v>
      </c>
      <c r="E36" s="29">
        <f t="shared" si="20"/>
        <v>1637.04</v>
      </c>
      <c r="F36" s="18">
        <f t="shared" si="20"/>
        <v>2058</v>
      </c>
      <c r="G36" s="29">
        <f t="shared" si="20"/>
        <v>2160.9</v>
      </c>
      <c r="H36" s="18">
        <f t="shared" si="20"/>
        <v>2160.9</v>
      </c>
      <c r="I36" s="19"/>
      <c r="J36"/>
      <c r="K36"/>
      <c r="L36"/>
      <c r="M36" s="20"/>
      <c r="N36" s="35"/>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95" customHeight="1" x14ac:dyDescent="0.25">
      <c r="A37" s="21" t="s">
        <v>49</v>
      </c>
      <c r="B37" s="18">
        <f>SUM(B34*5.5)</f>
        <v>1800.7440000000001</v>
      </c>
      <c r="C37" s="18">
        <f>SUM(C34*5.5)</f>
        <v>1867.635</v>
      </c>
      <c r="D37" s="18">
        <f t="shared" ref="D37:H37" si="21">SUM(D35*5)</f>
        <v>2248.3649999999998</v>
      </c>
      <c r="E37" s="18">
        <f>SUM(E34*5.5)</f>
        <v>1800.7440000000001</v>
      </c>
      <c r="F37" s="18">
        <f t="shared" si="21"/>
        <v>2366.6999999999998</v>
      </c>
      <c r="G37" s="18">
        <f t="shared" si="21"/>
        <v>2485.0350000000003</v>
      </c>
      <c r="H37" s="18">
        <f t="shared" si="21"/>
        <v>2485.0350000000003</v>
      </c>
      <c r="I37" s="19"/>
      <c r="J37"/>
      <c r="K37"/>
      <c r="L37"/>
      <c r="M37" s="20"/>
      <c r="N37" s="35"/>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95" customHeight="1" x14ac:dyDescent="0.25">
      <c r="A38" s="12" t="s">
        <v>31</v>
      </c>
      <c r="B38" s="15" t="s">
        <v>21</v>
      </c>
      <c r="C38" s="28" t="s">
        <v>21</v>
      </c>
      <c r="D38" s="15" t="s">
        <v>21</v>
      </c>
      <c r="E38" s="28" t="s">
        <v>21</v>
      </c>
      <c r="F38" s="15" t="s">
        <v>21</v>
      </c>
      <c r="G38" s="31" t="s">
        <v>21</v>
      </c>
      <c r="H38" s="15" t="s">
        <v>21</v>
      </c>
      <c r="I38" s="16" t="s">
        <v>21</v>
      </c>
      <c r="J38"/>
      <c r="K38"/>
      <c r="L38"/>
      <c r="M38" s="20"/>
      <c r="N38" s="35"/>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5.95" customHeight="1" x14ac:dyDescent="0.25">
      <c r="A39" s="17" t="s">
        <v>22</v>
      </c>
      <c r="B39" s="18">
        <v>28.81</v>
      </c>
      <c r="C39" s="29">
        <v>30.87</v>
      </c>
      <c r="D39" s="18">
        <v>29.94</v>
      </c>
      <c r="E39" s="29">
        <v>28.81</v>
      </c>
      <c r="F39" s="18">
        <v>36.020000000000003</v>
      </c>
      <c r="G39" s="32">
        <v>41.16</v>
      </c>
      <c r="H39" s="18">
        <v>41.16</v>
      </c>
      <c r="I39" s="19">
        <v>41.8</v>
      </c>
      <c r="J39"/>
      <c r="K39"/>
      <c r="L39"/>
      <c r="M39" s="20"/>
      <c r="N39" s="35"/>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95" customHeight="1" x14ac:dyDescent="0.25">
      <c r="A40" s="17" t="s">
        <v>23</v>
      </c>
      <c r="B40" s="18">
        <f>B39*1.5</f>
        <v>43.214999999999996</v>
      </c>
      <c r="C40" s="29">
        <f>C39*1.5</f>
        <v>46.305</v>
      </c>
      <c r="D40" s="18">
        <f>D39*1.5</f>
        <v>44.910000000000004</v>
      </c>
      <c r="E40" s="29">
        <f>E39*2</f>
        <v>57.62</v>
      </c>
      <c r="F40" s="18">
        <f>F39*2</f>
        <v>72.040000000000006</v>
      </c>
      <c r="G40" s="29">
        <f>G39*2</f>
        <v>82.32</v>
      </c>
      <c r="H40" s="18">
        <f>H39*2</f>
        <v>82.32</v>
      </c>
      <c r="I40" s="19">
        <f>I39*1.25</f>
        <v>52.25</v>
      </c>
      <c r="J40"/>
      <c r="K40"/>
      <c r="L40"/>
      <c r="M40" s="20"/>
      <c r="N40" s="35"/>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95" customHeight="1" x14ac:dyDescent="0.25">
      <c r="A41" s="21" t="s">
        <v>24</v>
      </c>
      <c r="B41" s="18">
        <f t="shared" ref="B41:I41" si="22">SUM(B39*10)</f>
        <v>288.09999999999997</v>
      </c>
      <c r="C41" s="29">
        <f t="shared" si="22"/>
        <v>308.7</v>
      </c>
      <c r="D41" s="18">
        <f t="shared" si="22"/>
        <v>299.40000000000003</v>
      </c>
      <c r="E41" s="29">
        <f t="shared" si="22"/>
        <v>288.09999999999997</v>
      </c>
      <c r="F41" s="18">
        <f t="shared" si="22"/>
        <v>360.20000000000005</v>
      </c>
      <c r="G41" s="29">
        <f t="shared" si="22"/>
        <v>411.59999999999997</v>
      </c>
      <c r="H41" s="18">
        <f t="shared" si="22"/>
        <v>411.59999999999997</v>
      </c>
      <c r="I41" s="19">
        <f t="shared" si="22"/>
        <v>418</v>
      </c>
      <c r="J41"/>
      <c r="K41"/>
      <c r="L41"/>
      <c r="M41" s="20"/>
      <c r="N41" s="35"/>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95" customHeight="1" x14ac:dyDescent="0.25">
      <c r="A42" s="21" t="s">
        <v>25</v>
      </c>
      <c r="B42" s="18">
        <f>SUM(B39*11.5)</f>
        <v>331.315</v>
      </c>
      <c r="C42" s="29">
        <f t="shared" ref="C42:H42" si="23">SUM(C39*11.5)</f>
        <v>355.005</v>
      </c>
      <c r="D42" s="18">
        <f t="shared" si="23"/>
        <v>344.31</v>
      </c>
      <c r="E42" s="29">
        <f t="shared" si="23"/>
        <v>331.315</v>
      </c>
      <c r="F42" s="18">
        <f t="shared" si="23"/>
        <v>414.23</v>
      </c>
      <c r="G42" s="29">
        <f t="shared" si="23"/>
        <v>473.34</v>
      </c>
      <c r="H42" s="18">
        <f t="shared" si="23"/>
        <v>473.34</v>
      </c>
      <c r="I42" s="19"/>
      <c r="J42"/>
      <c r="K42"/>
      <c r="L42"/>
      <c r="M42" s="20"/>
      <c r="N42" s="35"/>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95" customHeight="1" x14ac:dyDescent="0.25">
      <c r="A43" s="21" t="s">
        <v>26</v>
      </c>
      <c r="B43" s="18">
        <f t="shared" ref="B43:H43" si="24">SUM(B39*50)</f>
        <v>1440.5</v>
      </c>
      <c r="C43" s="29">
        <f t="shared" si="24"/>
        <v>1543.5</v>
      </c>
      <c r="D43" s="18">
        <f t="shared" si="24"/>
        <v>1497</v>
      </c>
      <c r="E43" s="29">
        <f t="shared" si="24"/>
        <v>1440.5</v>
      </c>
      <c r="F43" s="18">
        <f t="shared" si="24"/>
        <v>1801.0000000000002</v>
      </c>
      <c r="G43" s="29">
        <f t="shared" si="24"/>
        <v>2058</v>
      </c>
      <c r="H43" s="18">
        <f t="shared" si="24"/>
        <v>2058</v>
      </c>
      <c r="I43" s="19"/>
      <c r="J43"/>
      <c r="K43"/>
      <c r="L43"/>
      <c r="M43" s="20"/>
      <c r="N43" s="35"/>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5.95" customHeight="1" x14ac:dyDescent="0.25">
      <c r="A44" s="21" t="s">
        <v>49</v>
      </c>
      <c r="B44" s="18">
        <f>SUM(B41*5.5)</f>
        <v>1584.5499999999997</v>
      </c>
      <c r="C44" s="18">
        <f>SUM(C41*5.5)</f>
        <v>1697.85</v>
      </c>
      <c r="D44" s="18">
        <f t="shared" ref="D44:H44" si="25">SUM(D42*5)</f>
        <v>1721.55</v>
      </c>
      <c r="E44" s="18">
        <f>SUM(E41*5.5)</f>
        <v>1584.5499999999997</v>
      </c>
      <c r="F44" s="18">
        <f t="shared" si="25"/>
        <v>2071.15</v>
      </c>
      <c r="G44" s="18">
        <f t="shared" si="25"/>
        <v>2366.6999999999998</v>
      </c>
      <c r="H44" s="18">
        <f t="shared" si="25"/>
        <v>2366.6999999999998</v>
      </c>
      <c r="I44" s="19"/>
      <c r="J44"/>
      <c r="K44"/>
      <c r="L44"/>
      <c r="M44" s="20"/>
      <c r="N44" s="35"/>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s="23" customFormat="1" ht="15.95" customHeight="1" x14ac:dyDescent="0.25">
      <c r="A45" s="24"/>
      <c r="B45" s="15"/>
      <c r="C45" s="28"/>
      <c r="D45" s="15"/>
      <c r="E45" s="28"/>
      <c r="F45" s="15"/>
      <c r="G45" s="31"/>
      <c r="H45" s="15"/>
      <c r="I45" s="16"/>
      <c r="M45" s="20"/>
      <c r="N45" s="35"/>
    </row>
    <row r="46" spans="1:1024" s="25" customFormat="1" ht="60" customHeight="1" x14ac:dyDescent="0.2">
      <c r="A46" s="8"/>
      <c r="B46" s="15" t="s">
        <v>32</v>
      </c>
      <c r="C46" s="28" t="s">
        <v>33</v>
      </c>
      <c r="D46" s="15" t="s">
        <v>34</v>
      </c>
      <c r="E46" s="26" t="s">
        <v>13</v>
      </c>
      <c r="F46" s="15" t="s">
        <v>14</v>
      </c>
      <c r="G46" s="28" t="s">
        <v>35</v>
      </c>
      <c r="H46" s="15" t="s">
        <v>36</v>
      </c>
      <c r="I46" s="10" t="s">
        <v>17</v>
      </c>
      <c r="M46" s="20"/>
      <c r="N46" s="35"/>
    </row>
    <row r="47" spans="1:1024" ht="15.95" customHeight="1" x14ac:dyDescent="0.25">
      <c r="A47" s="12" t="s">
        <v>37</v>
      </c>
      <c r="B47" s="15" t="s">
        <v>21</v>
      </c>
      <c r="C47" s="28" t="s">
        <v>21</v>
      </c>
      <c r="D47" s="15" t="s">
        <v>21</v>
      </c>
      <c r="E47" s="28" t="s">
        <v>21</v>
      </c>
      <c r="F47" s="15" t="s">
        <v>21</v>
      </c>
      <c r="G47" s="31" t="s">
        <v>21</v>
      </c>
      <c r="H47" s="15" t="s">
        <v>21</v>
      </c>
      <c r="I47" s="16" t="s">
        <v>21</v>
      </c>
      <c r="J47"/>
      <c r="K47"/>
      <c r="L47"/>
      <c r="M47" s="20"/>
      <c r="N47" s="35"/>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95" customHeight="1" x14ac:dyDescent="0.25">
      <c r="A48" s="17" t="s">
        <v>22</v>
      </c>
      <c r="B48" s="18">
        <v>32.7408</v>
      </c>
      <c r="C48" s="29">
        <v>33.957000000000001</v>
      </c>
      <c r="D48" s="18">
        <v>39.101999999999997</v>
      </c>
      <c r="E48" s="29">
        <v>32.7408</v>
      </c>
      <c r="F48" s="18">
        <v>41.16</v>
      </c>
      <c r="G48" s="32">
        <v>43.218000000000004</v>
      </c>
      <c r="H48" s="32">
        <v>43.218000000000004</v>
      </c>
      <c r="I48" s="19"/>
      <c r="J48"/>
      <c r="K48"/>
      <c r="L48"/>
      <c r="M48" s="20"/>
      <c r="N48" s="35"/>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5.95" customHeight="1" x14ac:dyDescent="0.25">
      <c r="A49" s="17" t="s">
        <v>23</v>
      </c>
      <c r="B49" s="18">
        <v>45</v>
      </c>
      <c r="C49" s="29">
        <v>45</v>
      </c>
      <c r="D49" s="18">
        <v>45</v>
      </c>
      <c r="E49" s="29">
        <f>E48*2</f>
        <v>65.4816</v>
      </c>
      <c r="F49" s="18">
        <f>F48*2</f>
        <v>82.32</v>
      </c>
      <c r="G49" s="29">
        <v>81.819999999999993</v>
      </c>
      <c r="H49" s="18">
        <v>81.819999999999993</v>
      </c>
      <c r="I49" s="19"/>
      <c r="J49"/>
      <c r="K49"/>
      <c r="L49"/>
      <c r="M49" s="20"/>
      <c r="N49" s="35"/>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5.95" customHeight="1" x14ac:dyDescent="0.25">
      <c r="A50" s="21" t="s">
        <v>24</v>
      </c>
      <c r="B50" s="18">
        <f t="shared" ref="B50:H50" si="26">SUM(B48*10)</f>
        <v>327.40800000000002</v>
      </c>
      <c r="C50" s="29">
        <f t="shared" si="26"/>
        <v>339.57</v>
      </c>
      <c r="D50" s="18">
        <f t="shared" si="26"/>
        <v>391.02</v>
      </c>
      <c r="E50" s="29">
        <f t="shared" si="26"/>
        <v>327.40800000000002</v>
      </c>
      <c r="F50" s="18">
        <f t="shared" si="26"/>
        <v>411.59999999999997</v>
      </c>
      <c r="G50" s="29">
        <f t="shared" si="26"/>
        <v>432.18000000000006</v>
      </c>
      <c r="H50" s="18">
        <f t="shared" si="26"/>
        <v>432.18000000000006</v>
      </c>
      <c r="I50" s="19"/>
      <c r="J50"/>
      <c r="K50"/>
      <c r="L50"/>
      <c r="M50"/>
      <c r="N50" s="36"/>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5.95" customHeight="1" x14ac:dyDescent="0.25">
      <c r="A51" s="21" t="s">
        <v>25</v>
      </c>
      <c r="B51" s="18">
        <f>SUM(B48*11.5)</f>
        <v>376.51920000000001</v>
      </c>
      <c r="C51" s="29">
        <f t="shared" ref="C51:H51" si="27">SUM(C48*11.5)</f>
        <v>390.50549999999998</v>
      </c>
      <c r="D51" s="18">
        <f t="shared" si="27"/>
        <v>449.67299999999994</v>
      </c>
      <c r="E51" s="29">
        <f t="shared" si="27"/>
        <v>376.51920000000001</v>
      </c>
      <c r="F51" s="18">
        <f t="shared" si="27"/>
        <v>473.34</v>
      </c>
      <c r="G51" s="29">
        <f t="shared" si="27"/>
        <v>497.00700000000006</v>
      </c>
      <c r="H51" s="18">
        <f t="shared" si="27"/>
        <v>497.00700000000006</v>
      </c>
      <c r="I51" s="19"/>
      <c r="J51"/>
      <c r="K51"/>
      <c r="L51"/>
      <c r="M51"/>
      <c r="N51" s="36"/>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5.95" customHeight="1" x14ac:dyDescent="0.25">
      <c r="A52" s="21" t="s">
        <v>26</v>
      </c>
      <c r="B52" s="18">
        <f t="shared" ref="B52:H52" si="28">SUM(B48*50)</f>
        <v>1637.04</v>
      </c>
      <c r="C52" s="29">
        <f t="shared" si="28"/>
        <v>1697.8500000000001</v>
      </c>
      <c r="D52" s="18">
        <f t="shared" si="28"/>
        <v>1955.1</v>
      </c>
      <c r="E52" s="29">
        <f t="shared" si="28"/>
        <v>1637.04</v>
      </c>
      <c r="F52" s="18">
        <f t="shared" si="28"/>
        <v>2058</v>
      </c>
      <c r="G52" s="29">
        <f t="shared" si="28"/>
        <v>2160.9</v>
      </c>
      <c r="H52" s="18">
        <f t="shared" si="28"/>
        <v>2160.9</v>
      </c>
      <c r="I52" s="19"/>
      <c r="J52"/>
      <c r="K52"/>
      <c r="L52"/>
      <c r="M52"/>
      <c r="N52" s="36"/>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95" customHeight="1" x14ac:dyDescent="0.25">
      <c r="A53" s="21" t="s">
        <v>49</v>
      </c>
      <c r="B53" s="18">
        <f>SUM(B50*5.5)</f>
        <v>1800.7440000000001</v>
      </c>
      <c r="C53" s="18">
        <f>SUM(C50*5.5)</f>
        <v>1867.635</v>
      </c>
      <c r="D53" s="18">
        <f t="shared" ref="D53:H53" si="29">SUM(D51*5)</f>
        <v>2248.3649999999998</v>
      </c>
      <c r="E53" s="18">
        <f>SUM(E50*5.5)</f>
        <v>1800.7440000000001</v>
      </c>
      <c r="F53" s="18">
        <f t="shared" si="29"/>
        <v>2366.6999999999998</v>
      </c>
      <c r="G53" s="18">
        <f t="shared" si="29"/>
        <v>2485.0350000000003</v>
      </c>
      <c r="H53" s="18">
        <f t="shared" si="29"/>
        <v>2485.0350000000003</v>
      </c>
      <c r="I53" s="19"/>
      <c r="J53"/>
      <c r="K53"/>
      <c r="L53"/>
      <c r="M53"/>
      <c r="N53" s="36"/>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s="23" customFormat="1" ht="15.95" customHeight="1" x14ac:dyDescent="0.2">
      <c r="A54" s="12"/>
      <c r="B54" s="15"/>
      <c r="C54" s="28"/>
      <c r="D54" s="15"/>
      <c r="E54" s="28"/>
      <c r="F54" s="15"/>
      <c r="G54" s="31"/>
      <c r="H54" s="15"/>
      <c r="I54" s="16"/>
    </row>
    <row r="55" spans="1:1024" s="20" customFormat="1" ht="15.95" customHeight="1" x14ac:dyDescent="0.2">
      <c r="A55" s="12" t="s">
        <v>38</v>
      </c>
      <c r="B55" s="15" t="s">
        <v>21</v>
      </c>
      <c r="C55" s="28" t="s">
        <v>21</v>
      </c>
      <c r="D55" s="15" t="s">
        <v>21</v>
      </c>
      <c r="E55" s="28" t="s">
        <v>21</v>
      </c>
      <c r="F55" s="15" t="s">
        <v>21</v>
      </c>
      <c r="G55" s="31" t="s">
        <v>21</v>
      </c>
      <c r="H55" s="15" t="s">
        <v>21</v>
      </c>
      <c r="I55" s="16" t="s">
        <v>21</v>
      </c>
    </row>
    <row r="56" spans="1:1024" ht="15.95" customHeight="1" x14ac:dyDescent="0.25">
      <c r="A56" s="17" t="s">
        <v>22</v>
      </c>
      <c r="B56" s="18">
        <v>32.7408</v>
      </c>
      <c r="C56" s="29">
        <v>33.957000000000001</v>
      </c>
      <c r="D56" s="18">
        <v>39.101999999999997</v>
      </c>
      <c r="E56" s="29">
        <v>32.7408</v>
      </c>
      <c r="F56" s="18">
        <v>41.16</v>
      </c>
      <c r="G56" s="32">
        <v>43.218000000000004</v>
      </c>
      <c r="H56" s="32">
        <v>43.218000000000004</v>
      </c>
      <c r="I56" s="19"/>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5.95" customHeight="1" x14ac:dyDescent="0.25">
      <c r="A57" s="17" t="s">
        <v>23</v>
      </c>
      <c r="B57" s="18">
        <v>45</v>
      </c>
      <c r="C57" s="29">
        <v>45</v>
      </c>
      <c r="D57" s="18">
        <v>45</v>
      </c>
      <c r="E57" s="29">
        <f>E56*2</f>
        <v>65.4816</v>
      </c>
      <c r="F57" s="18">
        <f>F56*2</f>
        <v>82.32</v>
      </c>
      <c r="G57" s="29">
        <v>81.819999999999993</v>
      </c>
      <c r="H57" s="18">
        <v>81.819999999999993</v>
      </c>
      <c r="I57" s="19"/>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5.95" customHeight="1" x14ac:dyDescent="0.25">
      <c r="A58" s="21" t="s">
        <v>24</v>
      </c>
      <c r="B58" s="18">
        <f t="shared" ref="B58:H58" si="30">SUM(B56*10)</f>
        <v>327.40800000000002</v>
      </c>
      <c r="C58" s="29">
        <f t="shared" si="30"/>
        <v>339.57</v>
      </c>
      <c r="D58" s="18">
        <f t="shared" si="30"/>
        <v>391.02</v>
      </c>
      <c r="E58" s="29">
        <f t="shared" si="30"/>
        <v>327.40800000000002</v>
      </c>
      <c r="F58" s="18">
        <f t="shared" si="30"/>
        <v>411.59999999999997</v>
      </c>
      <c r="G58" s="29">
        <f t="shared" si="30"/>
        <v>432.18000000000006</v>
      </c>
      <c r="H58" s="18">
        <f t="shared" si="30"/>
        <v>432.18000000000006</v>
      </c>
      <c r="I58" s="19"/>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95" customHeight="1" x14ac:dyDescent="0.25">
      <c r="A59" s="21" t="s">
        <v>25</v>
      </c>
      <c r="B59" s="18">
        <f>SUM(B56*11.5)</f>
        <v>376.51920000000001</v>
      </c>
      <c r="C59" s="29">
        <f t="shared" ref="C59:H59" si="31">SUM(C56*11.5)</f>
        <v>390.50549999999998</v>
      </c>
      <c r="D59" s="18">
        <f t="shared" si="31"/>
        <v>449.67299999999994</v>
      </c>
      <c r="E59" s="29">
        <f t="shared" si="31"/>
        <v>376.51920000000001</v>
      </c>
      <c r="F59" s="18">
        <f t="shared" si="31"/>
        <v>473.34</v>
      </c>
      <c r="G59" s="29">
        <f t="shared" si="31"/>
        <v>497.00700000000006</v>
      </c>
      <c r="H59" s="18">
        <f t="shared" si="31"/>
        <v>497.00700000000006</v>
      </c>
      <c r="I59" s="1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s="22" customFormat="1" ht="15.95" customHeight="1" x14ac:dyDescent="0.25">
      <c r="A60" s="21" t="s">
        <v>26</v>
      </c>
      <c r="B60" s="18">
        <f t="shared" ref="B60:H60" si="32">SUM(B56*50)</f>
        <v>1637.04</v>
      </c>
      <c r="C60" s="29">
        <f t="shared" si="32"/>
        <v>1697.8500000000001</v>
      </c>
      <c r="D60" s="18">
        <f t="shared" si="32"/>
        <v>1955.1</v>
      </c>
      <c r="E60" s="29">
        <f t="shared" si="32"/>
        <v>1637.04</v>
      </c>
      <c r="F60" s="18">
        <f t="shared" si="32"/>
        <v>2058</v>
      </c>
      <c r="G60" s="29">
        <f t="shared" si="32"/>
        <v>2160.9</v>
      </c>
      <c r="H60" s="18">
        <f t="shared" si="32"/>
        <v>2160.9</v>
      </c>
      <c r="I60" s="19"/>
    </row>
    <row r="61" spans="1:1024" s="22" customFormat="1" ht="15.95" customHeight="1" x14ac:dyDescent="0.25">
      <c r="A61" s="21" t="s">
        <v>49</v>
      </c>
      <c r="B61" s="18">
        <f>SUM(B58*5.5)</f>
        <v>1800.7440000000001</v>
      </c>
      <c r="C61" s="18">
        <f>SUM(C58*5.5)</f>
        <v>1867.635</v>
      </c>
      <c r="D61" s="18">
        <f t="shared" ref="D61:H61" si="33">SUM(D59*5)</f>
        <v>2248.3649999999998</v>
      </c>
      <c r="E61" s="18">
        <f>SUM(E58*5.5)</f>
        <v>1800.7440000000001</v>
      </c>
      <c r="F61" s="18">
        <f t="shared" si="33"/>
        <v>2366.6999999999998</v>
      </c>
      <c r="G61" s="18">
        <f t="shared" si="33"/>
        <v>2485.0350000000003</v>
      </c>
      <c r="H61" s="18">
        <f t="shared" si="33"/>
        <v>2485.0350000000003</v>
      </c>
      <c r="I61" s="19"/>
    </row>
    <row r="62" spans="1:1024" s="23" customFormat="1" ht="15.95" customHeight="1" x14ac:dyDescent="0.2">
      <c r="A62" s="12"/>
      <c r="B62" s="15"/>
      <c r="C62" s="28"/>
      <c r="D62" s="15"/>
      <c r="E62" s="28"/>
      <c r="F62" s="15"/>
      <c r="G62" s="31"/>
      <c r="H62" s="15"/>
      <c r="I62" s="16"/>
    </row>
    <row r="63" spans="1:1024" s="23" customFormat="1" ht="15.95" customHeight="1" x14ac:dyDescent="0.2">
      <c r="A63" s="12" t="s">
        <v>39</v>
      </c>
      <c r="B63" s="15" t="s">
        <v>21</v>
      </c>
      <c r="C63" s="28" t="s">
        <v>21</v>
      </c>
      <c r="D63" s="15" t="s">
        <v>21</v>
      </c>
      <c r="E63" s="28" t="s">
        <v>21</v>
      </c>
      <c r="F63" s="15" t="s">
        <v>21</v>
      </c>
      <c r="G63" s="31" t="s">
        <v>21</v>
      </c>
      <c r="H63" s="15" t="s">
        <v>21</v>
      </c>
      <c r="I63" s="16" t="s">
        <v>21</v>
      </c>
    </row>
    <row r="64" spans="1:1024" s="23" customFormat="1" ht="15.95" customHeight="1" x14ac:dyDescent="0.25">
      <c r="A64" s="17" t="s">
        <v>22</v>
      </c>
      <c r="B64" s="18" t="s">
        <v>40</v>
      </c>
      <c r="C64" s="29" t="s">
        <v>40</v>
      </c>
      <c r="D64" s="18">
        <v>25.73</v>
      </c>
      <c r="E64" s="29" t="s">
        <v>40</v>
      </c>
      <c r="F64" s="18" t="s">
        <v>40</v>
      </c>
      <c r="G64" s="32">
        <v>32.93</v>
      </c>
      <c r="H64" s="18">
        <v>32.93</v>
      </c>
      <c r="I64" s="19">
        <v>35.5</v>
      </c>
    </row>
    <row r="65" spans="1:9" s="23" customFormat="1" ht="15.95" customHeight="1" x14ac:dyDescent="0.25">
      <c r="A65" s="17" t="s">
        <v>23</v>
      </c>
      <c r="B65" s="18"/>
      <c r="C65" s="29"/>
      <c r="D65" s="18">
        <f>D64*1.5</f>
        <v>38.594999999999999</v>
      </c>
      <c r="E65" s="29"/>
      <c r="F65" s="18"/>
      <c r="G65" s="29">
        <f>G64*2</f>
        <v>65.86</v>
      </c>
      <c r="H65" s="18">
        <f>H64*2</f>
        <v>65.86</v>
      </c>
      <c r="I65" s="19">
        <f>I64*1.5</f>
        <v>53.25</v>
      </c>
    </row>
    <row r="66" spans="1:9" s="23" customFormat="1" ht="15.95" customHeight="1" x14ac:dyDescent="0.25">
      <c r="A66" s="21" t="s">
        <v>24</v>
      </c>
      <c r="B66" s="18"/>
      <c r="C66" s="29"/>
      <c r="D66" s="18">
        <f>SUM(D64*10)</f>
        <v>257.3</v>
      </c>
      <c r="E66" s="29"/>
      <c r="F66" s="18"/>
      <c r="G66" s="29">
        <f>SUM(G64*10)</f>
        <v>329.3</v>
      </c>
      <c r="H66" s="18">
        <f>SUM(H64*10)</f>
        <v>329.3</v>
      </c>
      <c r="I66" s="19">
        <f>SUM(I64*10)</f>
        <v>355</v>
      </c>
    </row>
    <row r="67" spans="1:9" s="23" customFormat="1" ht="15.95" customHeight="1" x14ac:dyDescent="0.25">
      <c r="A67" s="21" t="s">
        <v>25</v>
      </c>
      <c r="B67" s="18"/>
      <c r="C67" s="29"/>
      <c r="D67" s="18">
        <f>SUM(D64*11.5)</f>
        <v>295.89499999999998</v>
      </c>
      <c r="E67" s="29"/>
      <c r="F67" s="18"/>
      <c r="G67" s="29">
        <f t="shared" ref="G67:H67" si="34">SUM(G64*11.5)</f>
        <v>378.69499999999999</v>
      </c>
      <c r="H67" s="18">
        <f t="shared" si="34"/>
        <v>378.69499999999999</v>
      </c>
      <c r="I67" s="19"/>
    </row>
    <row r="68" spans="1:9" s="23" customFormat="1" ht="15.95" customHeight="1" x14ac:dyDescent="0.25">
      <c r="A68" s="21" t="s">
        <v>26</v>
      </c>
      <c r="B68" s="18"/>
      <c r="C68" s="29"/>
      <c r="D68" s="18">
        <f>SUM(D64*50)</f>
        <v>1286.5</v>
      </c>
      <c r="E68" s="29"/>
      <c r="F68" s="18"/>
      <c r="G68" s="29">
        <f>SUM(G64*50)</f>
        <v>1646.5</v>
      </c>
      <c r="H68" s="18">
        <f>SUM(H64*50)</f>
        <v>1646.5</v>
      </c>
      <c r="I68" s="19"/>
    </row>
    <row r="69" spans="1:9" s="23" customFormat="1" ht="15.95" customHeight="1" x14ac:dyDescent="0.25">
      <c r="A69" s="21" t="s">
        <v>49</v>
      </c>
      <c r="B69" s="18"/>
      <c r="C69" s="18"/>
      <c r="D69" s="18">
        <f t="shared" ref="D69:H69" si="35">SUM(D67*5)</f>
        <v>1479.4749999999999</v>
      </c>
      <c r="E69" s="18"/>
      <c r="F69" s="18"/>
      <c r="G69" s="18">
        <f t="shared" si="35"/>
        <v>1893.4749999999999</v>
      </c>
      <c r="H69" s="18">
        <f t="shared" si="35"/>
        <v>1893.4749999999999</v>
      </c>
      <c r="I69" s="19"/>
    </row>
    <row r="70" spans="1:9" s="23" customFormat="1" ht="15.95" customHeight="1" x14ac:dyDescent="0.2">
      <c r="A70" s="12" t="s">
        <v>41</v>
      </c>
      <c r="B70" s="15" t="s">
        <v>21</v>
      </c>
      <c r="C70" s="28" t="s">
        <v>21</v>
      </c>
      <c r="D70" s="15" t="s">
        <v>21</v>
      </c>
      <c r="E70" s="28" t="s">
        <v>21</v>
      </c>
      <c r="F70" s="15" t="s">
        <v>21</v>
      </c>
      <c r="G70" s="31" t="s">
        <v>21</v>
      </c>
      <c r="H70" s="15" t="s">
        <v>21</v>
      </c>
      <c r="I70" s="16" t="s">
        <v>21</v>
      </c>
    </row>
    <row r="71" spans="1:9" s="23" customFormat="1" ht="15.95" customHeight="1" x14ac:dyDescent="0.25">
      <c r="A71" s="17" t="s">
        <v>22</v>
      </c>
      <c r="B71" s="18">
        <v>32.7408</v>
      </c>
      <c r="C71" s="29">
        <v>33.957000000000001</v>
      </c>
      <c r="D71" s="18">
        <v>39.101999999999997</v>
      </c>
      <c r="E71" s="29">
        <v>32.7408</v>
      </c>
      <c r="F71" s="18">
        <v>41.16</v>
      </c>
      <c r="G71" s="32">
        <v>43.218000000000004</v>
      </c>
      <c r="H71" s="32">
        <v>43.218000000000004</v>
      </c>
      <c r="I71" s="19"/>
    </row>
    <row r="72" spans="1:9" s="23" customFormat="1" ht="15.95" customHeight="1" x14ac:dyDescent="0.25">
      <c r="A72" s="17" t="s">
        <v>23</v>
      </c>
      <c r="B72" s="18">
        <v>45</v>
      </c>
      <c r="C72" s="29">
        <v>45</v>
      </c>
      <c r="D72" s="18">
        <v>45</v>
      </c>
      <c r="E72" s="29">
        <f>E71*2</f>
        <v>65.4816</v>
      </c>
      <c r="F72" s="18">
        <f>F71*2</f>
        <v>82.32</v>
      </c>
      <c r="G72" s="29">
        <v>81.819999999999993</v>
      </c>
      <c r="H72" s="18">
        <v>81.819999999999993</v>
      </c>
      <c r="I72" s="19"/>
    </row>
    <row r="73" spans="1:9" s="23" customFormat="1" ht="15.95" customHeight="1" x14ac:dyDescent="0.25">
      <c r="A73" s="21" t="s">
        <v>24</v>
      </c>
      <c r="B73" s="18">
        <f t="shared" ref="B73:H73" si="36">SUM(B71*10)</f>
        <v>327.40800000000002</v>
      </c>
      <c r="C73" s="29">
        <f t="shared" si="36"/>
        <v>339.57</v>
      </c>
      <c r="D73" s="18">
        <f t="shared" si="36"/>
        <v>391.02</v>
      </c>
      <c r="E73" s="29">
        <f t="shared" si="36"/>
        <v>327.40800000000002</v>
      </c>
      <c r="F73" s="18">
        <f t="shared" si="36"/>
        <v>411.59999999999997</v>
      </c>
      <c r="G73" s="29">
        <f t="shared" si="36"/>
        <v>432.18000000000006</v>
      </c>
      <c r="H73" s="18">
        <f t="shared" si="36"/>
        <v>432.18000000000006</v>
      </c>
      <c r="I73" s="19"/>
    </row>
    <row r="74" spans="1:9" s="23" customFormat="1" ht="15.95" customHeight="1" x14ac:dyDescent="0.25">
      <c r="A74" s="21" t="s">
        <v>25</v>
      </c>
      <c r="B74" s="18">
        <f>SUM(B71*11.5)</f>
        <v>376.51920000000001</v>
      </c>
      <c r="C74" s="29">
        <f t="shared" ref="C74:H74" si="37">SUM(C71*11.5)</f>
        <v>390.50549999999998</v>
      </c>
      <c r="D74" s="18">
        <f t="shared" si="37"/>
        <v>449.67299999999994</v>
      </c>
      <c r="E74" s="29">
        <f t="shared" si="37"/>
        <v>376.51920000000001</v>
      </c>
      <c r="F74" s="18">
        <f t="shared" si="37"/>
        <v>473.34</v>
      </c>
      <c r="G74" s="29">
        <f t="shared" si="37"/>
        <v>497.00700000000006</v>
      </c>
      <c r="H74" s="18">
        <f t="shared" si="37"/>
        <v>497.00700000000006</v>
      </c>
      <c r="I74" s="19"/>
    </row>
    <row r="75" spans="1:9" s="23" customFormat="1" ht="15.95" customHeight="1" x14ac:dyDescent="0.25">
      <c r="A75" s="21" t="s">
        <v>26</v>
      </c>
      <c r="B75" s="18">
        <f t="shared" ref="B75:H75" si="38">SUM(B71*50)</f>
        <v>1637.04</v>
      </c>
      <c r="C75" s="29">
        <f t="shared" si="38"/>
        <v>1697.8500000000001</v>
      </c>
      <c r="D75" s="18">
        <f t="shared" si="38"/>
        <v>1955.1</v>
      </c>
      <c r="E75" s="29">
        <f t="shared" si="38"/>
        <v>1637.04</v>
      </c>
      <c r="F75" s="18">
        <f t="shared" si="38"/>
        <v>2058</v>
      </c>
      <c r="G75" s="29">
        <f t="shared" si="38"/>
        <v>2160.9</v>
      </c>
      <c r="H75" s="18">
        <f t="shared" si="38"/>
        <v>2160.9</v>
      </c>
      <c r="I75" s="19"/>
    </row>
    <row r="76" spans="1:9" s="23" customFormat="1" ht="15.95" customHeight="1" x14ac:dyDescent="0.25">
      <c r="A76" s="21" t="s">
        <v>49</v>
      </c>
      <c r="B76" s="18">
        <f>SUM(B73*5.5)</f>
        <v>1800.7440000000001</v>
      </c>
      <c r="C76" s="18">
        <f>SUM(C73*5.5)</f>
        <v>1867.635</v>
      </c>
      <c r="D76" s="18">
        <f t="shared" ref="D76:H76" si="39">SUM(D74*5)</f>
        <v>2248.3649999999998</v>
      </c>
      <c r="E76" s="18">
        <f>SUM(E73*5.5)</f>
        <v>1800.7440000000001</v>
      </c>
      <c r="F76" s="18">
        <f t="shared" si="39"/>
        <v>2366.6999999999998</v>
      </c>
      <c r="G76" s="18">
        <f t="shared" si="39"/>
        <v>2485.0350000000003</v>
      </c>
      <c r="H76" s="18">
        <f t="shared" si="39"/>
        <v>2485.0350000000003</v>
      </c>
      <c r="I76" s="19"/>
    </row>
    <row r="77" spans="1:9" s="23" customFormat="1" ht="15.95" customHeight="1" x14ac:dyDescent="0.2">
      <c r="A77" s="12" t="s">
        <v>42</v>
      </c>
      <c r="B77" s="15" t="s">
        <v>21</v>
      </c>
      <c r="C77" s="28" t="s">
        <v>21</v>
      </c>
      <c r="D77" s="15" t="s">
        <v>21</v>
      </c>
      <c r="E77" s="28" t="s">
        <v>21</v>
      </c>
      <c r="F77" s="15" t="s">
        <v>21</v>
      </c>
      <c r="G77" s="31" t="s">
        <v>21</v>
      </c>
      <c r="H77" s="15" t="s">
        <v>21</v>
      </c>
      <c r="I77" s="16" t="s">
        <v>21</v>
      </c>
    </row>
    <row r="78" spans="1:9" s="23" customFormat="1" ht="15.95" customHeight="1" x14ac:dyDescent="0.25">
      <c r="A78" s="17" t="s">
        <v>22</v>
      </c>
      <c r="B78" s="18"/>
      <c r="C78" s="29">
        <v>102.9</v>
      </c>
      <c r="D78" s="18"/>
      <c r="E78" s="29"/>
      <c r="F78" s="18"/>
      <c r="G78" s="32"/>
      <c r="H78" s="18"/>
      <c r="I78" s="19"/>
    </row>
    <row r="79" spans="1:9" s="23" customFormat="1" ht="15.95" customHeight="1" x14ac:dyDescent="0.25">
      <c r="A79" s="17" t="s">
        <v>23</v>
      </c>
      <c r="B79" s="18"/>
      <c r="C79" s="29">
        <v>45</v>
      </c>
      <c r="D79" s="18"/>
      <c r="E79" s="29">
        <f>E78*2</f>
        <v>0</v>
      </c>
      <c r="F79" s="18">
        <f>F78*2</f>
        <v>0</v>
      </c>
      <c r="G79" s="29">
        <f>G78*2</f>
        <v>0</v>
      </c>
      <c r="H79" s="18">
        <f>H78*2</f>
        <v>0</v>
      </c>
      <c r="I79" s="19"/>
    </row>
    <row r="80" spans="1:9" s="23" customFormat="1" ht="15.95" customHeight="1" x14ac:dyDescent="0.25">
      <c r="A80" s="21" t="s">
        <v>24</v>
      </c>
      <c r="B80" s="18">
        <f t="shared" ref="B80:H80" si="40">SUM(B78*10)</f>
        <v>0</v>
      </c>
      <c r="C80" s="29">
        <f t="shared" si="40"/>
        <v>1029</v>
      </c>
      <c r="D80" s="18">
        <f t="shared" si="40"/>
        <v>0</v>
      </c>
      <c r="E80" s="29">
        <f t="shared" si="40"/>
        <v>0</v>
      </c>
      <c r="F80" s="18">
        <f t="shared" si="40"/>
        <v>0</v>
      </c>
      <c r="G80" s="29">
        <f t="shared" si="40"/>
        <v>0</v>
      </c>
      <c r="H80" s="18">
        <f t="shared" si="40"/>
        <v>0</v>
      </c>
      <c r="I80" s="19"/>
    </row>
    <row r="81" spans="1:9" s="23" customFormat="1" ht="15.95" customHeight="1" x14ac:dyDescent="0.25">
      <c r="A81" s="21" t="s">
        <v>25</v>
      </c>
      <c r="B81" s="18">
        <f>SUM(B78*11.5)</f>
        <v>0</v>
      </c>
      <c r="C81" s="29">
        <f t="shared" ref="C81:H81" si="41">SUM(C78*11.5)</f>
        <v>1183.3500000000001</v>
      </c>
      <c r="D81" s="18">
        <f t="shared" si="41"/>
        <v>0</v>
      </c>
      <c r="E81" s="29">
        <f t="shared" si="41"/>
        <v>0</v>
      </c>
      <c r="F81" s="18">
        <f t="shared" si="41"/>
        <v>0</v>
      </c>
      <c r="G81" s="29">
        <f t="shared" si="41"/>
        <v>0</v>
      </c>
      <c r="H81" s="18">
        <f t="shared" si="41"/>
        <v>0</v>
      </c>
      <c r="I81" s="19"/>
    </row>
    <row r="82" spans="1:9" s="23" customFormat="1" ht="15.95" customHeight="1" x14ac:dyDescent="0.25">
      <c r="A82" s="21" t="s">
        <v>26</v>
      </c>
      <c r="B82" s="18">
        <f t="shared" ref="B82:H82" si="42">SUM(B78*50)</f>
        <v>0</v>
      </c>
      <c r="C82" s="29">
        <f t="shared" si="42"/>
        <v>5145</v>
      </c>
      <c r="D82" s="18">
        <f t="shared" si="42"/>
        <v>0</v>
      </c>
      <c r="E82" s="29">
        <f t="shared" si="42"/>
        <v>0</v>
      </c>
      <c r="F82" s="18">
        <f t="shared" si="42"/>
        <v>0</v>
      </c>
      <c r="G82" s="29">
        <f t="shared" si="42"/>
        <v>0</v>
      </c>
      <c r="H82" s="18">
        <f t="shared" si="42"/>
        <v>0</v>
      </c>
      <c r="I82" s="19"/>
    </row>
    <row r="83" spans="1:9" s="23" customFormat="1" ht="15.95" customHeight="1" x14ac:dyDescent="0.25">
      <c r="A83" s="21" t="s">
        <v>49</v>
      </c>
      <c r="B83" s="18">
        <f>SUM(B80*5.5)</f>
        <v>0</v>
      </c>
      <c r="C83" s="18">
        <f>SUM(C80*5.5)</f>
        <v>5659.5</v>
      </c>
      <c r="D83" s="18">
        <f t="shared" ref="D83:H83" si="43">SUM(D81*5)</f>
        <v>0</v>
      </c>
      <c r="E83" s="18">
        <f>SUM(E80*5.5)</f>
        <v>0</v>
      </c>
      <c r="F83" s="18">
        <f t="shared" si="43"/>
        <v>0</v>
      </c>
      <c r="G83" s="18">
        <f t="shared" si="43"/>
        <v>0</v>
      </c>
      <c r="H83" s="18">
        <f t="shared" si="43"/>
        <v>0</v>
      </c>
      <c r="I83" s="19"/>
    </row>
    <row r="84" spans="1:9" ht="15.95" customHeight="1" x14ac:dyDescent="0.25">
      <c r="A84" s="12" t="s">
        <v>43</v>
      </c>
      <c r="B84" s="15" t="s">
        <v>21</v>
      </c>
      <c r="C84" s="28" t="s">
        <v>21</v>
      </c>
      <c r="D84" s="15" t="s">
        <v>21</v>
      </c>
      <c r="E84" s="28" t="s">
        <v>21</v>
      </c>
      <c r="F84" s="15" t="s">
        <v>21</v>
      </c>
      <c r="G84" s="31" t="s">
        <v>21</v>
      </c>
      <c r="H84" s="15" t="s">
        <v>21</v>
      </c>
      <c r="I84" s="16" t="s">
        <v>21</v>
      </c>
    </row>
    <row r="85" spans="1:9" ht="15.95" customHeight="1" x14ac:dyDescent="0.25">
      <c r="A85" s="17" t="s">
        <v>22</v>
      </c>
      <c r="B85" s="18">
        <v>24.7</v>
      </c>
      <c r="C85" s="29">
        <v>25.73</v>
      </c>
      <c r="D85" s="18">
        <v>30.87</v>
      </c>
      <c r="E85" s="29">
        <v>24.7</v>
      </c>
      <c r="F85" s="18">
        <v>32.74</v>
      </c>
      <c r="G85" s="18">
        <v>32.74</v>
      </c>
      <c r="H85" s="18">
        <v>32.74</v>
      </c>
      <c r="I85" s="19">
        <v>35.5</v>
      </c>
    </row>
    <row r="86" spans="1:9" ht="15.95" customHeight="1" x14ac:dyDescent="0.25">
      <c r="A86" s="17" t="s">
        <v>23</v>
      </c>
      <c r="B86" s="18">
        <f>B85*1.5</f>
        <v>37.049999999999997</v>
      </c>
      <c r="C86" s="29">
        <f>C85*1.5</f>
        <v>38.594999999999999</v>
      </c>
      <c r="D86" s="18">
        <f>D85*1.5</f>
        <v>46.305</v>
      </c>
      <c r="E86" s="29">
        <f>E85*2</f>
        <v>49.4</v>
      </c>
      <c r="F86" s="18">
        <f>F85*2</f>
        <v>65.48</v>
      </c>
      <c r="G86" s="29">
        <f>G85*2</f>
        <v>65.48</v>
      </c>
      <c r="H86" s="18">
        <f>H85*2</f>
        <v>65.48</v>
      </c>
      <c r="I86" s="19">
        <f>I85*1.5</f>
        <v>53.25</v>
      </c>
    </row>
    <row r="87" spans="1:9" ht="15.95" customHeight="1" x14ac:dyDescent="0.25">
      <c r="A87" s="21" t="s">
        <v>24</v>
      </c>
      <c r="B87" s="18">
        <f t="shared" ref="B87:I87" si="44">SUM(B85*10)</f>
        <v>247</v>
      </c>
      <c r="C87" s="29">
        <f t="shared" si="44"/>
        <v>257.3</v>
      </c>
      <c r="D87" s="18">
        <f t="shared" si="44"/>
        <v>308.7</v>
      </c>
      <c r="E87" s="29">
        <f t="shared" si="44"/>
        <v>247</v>
      </c>
      <c r="F87" s="18">
        <f t="shared" si="44"/>
        <v>327.40000000000003</v>
      </c>
      <c r="G87" s="29">
        <f t="shared" si="44"/>
        <v>327.40000000000003</v>
      </c>
      <c r="H87" s="18">
        <f t="shared" si="44"/>
        <v>327.40000000000003</v>
      </c>
      <c r="I87" s="19">
        <f t="shared" si="44"/>
        <v>355</v>
      </c>
    </row>
    <row r="88" spans="1:9" ht="15.95" customHeight="1" x14ac:dyDescent="0.25">
      <c r="A88" s="21" t="s">
        <v>25</v>
      </c>
      <c r="B88" s="18">
        <f>SUM(B85*11.5)</f>
        <v>284.05</v>
      </c>
      <c r="C88" s="29">
        <f t="shared" ref="C88:H88" si="45">SUM(C85*11.5)</f>
        <v>295.89499999999998</v>
      </c>
      <c r="D88" s="18">
        <f t="shared" si="45"/>
        <v>355.005</v>
      </c>
      <c r="E88" s="29">
        <f t="shared" si="45"/>
        <v>284.05</v>
      </c>
      <c r="F88" s="18">
        <f t="shared" si="45"/>
        <v>376.51000000000005</v>
      </c>
      <c r="G88" s="29">
        <f t="shared" si="45"/>
        <v>376.51000000000005</v>
      </c>
      <c r="H88" s="18">
        <f t="shared" si="45"/>
        <v>376.51000000000005</v>
      </c>
      <c r="I88" s="19"/>
    </row>
    <row r="89" spans="1:9" ht="15.95" customHeight="1" x14ac:dyDescent="0.25">
      <c r="A89" s="21" t="s">
        <v>26</v>
      </c>
      <c r="B89" s="18">
        <f t="shared" ref="B89:H89" si="46">SUM(B85*50)</f>
        <v>1235</v>
      </c>
      <c r="C89" s="29">
        <f t="shared" si="46"/>
        <v>1286.5</v>
      </c>
      <c r="D89" s="18">
        <f t="shared" si="46"/>
        <v>1543.5</v>
      </c>
      <c r="E89" s="29">
        <f t="shared" si="46"/>
        <v>1235</v>
      </c>
      <c r="F89" s="18">
        <f t="shared" si="46"/>
        <v>1637</v>
      </c>
      <c r="G89" s="29">
        <f t="shared" si="46"/>
        <v>1637</v>
      </c>
      <c r="H89" s="18">
        <f t="shared" si="46"/>
        <v>1637</v>
      </c>
      <c r="I89" s="19"/>
    </row>
    <row r="90" spans="1:9" ht="15.95" customHeight="1" x14ac:dyDescent="0.25">
      <c r="A90" s="21" t="s">
        <v>49</v>
      </c>
      <c r="B90" s="18">
        <f>SUM(B87*5.5)</f>
        <v>1358.5</v>
      </c>
      <c r="C90" s="18">
        <f>SUM(C87*5.5)</f>
        <v>1415.15</v>
      </c>
      <c r="D90" s="18">
        <f t="shared" ref="D90:H90" si="47">SUM(D88*5)</f>
        <v>1775.0250000000001</v>
      </c>
      <c r="E90" s="18">
        <f>SUM(E87*5.5)</f>
        <v>1358.5</v>
      </c>
      <c r="F90" s="18">
        <f t="shared" si="47"/>
        <v>1882.5500000000002</v>
      </c>
      <c r="G90" s="18">
        <f t="shared" si="47"/>
        <v>1882.5500000000002</v>
      </c>
      <c r="H90" s="18">
        <f t="shared" si="47"/>
        <v>1882.5500000000002</v>
      </c>
      <c r="I90" s="19"/>
    </row>
    <row r="91" spans="1:9" ht="60" customHeight="1" x14ac:dyDescent="0.25">
      <c r="A91" s="8"/>
      <c r="B91" s="15" t="s">
        <v>32</v>
      </c>
      <c r="C91" s="28" t="s">
        <v>33</v>
      </c>
      <c r="D91" s="15" t="s">
        <v>34</v>
      </c>
      <c r="E91" s="26" t="s">
        <v>13</v>
      </c>
      <c r="F91" s="15" t="s">
        <v>14</v>
      </c>
      <c r="G91" s="28" t="s">
        <v>35</v>
      </c>
      <c r="H91" s="15" t="s">
        <v>36</v>
      </c>
      <c r="I91" s="10" t="s">
        <v>17</v>
      </c>
    </row>
    <row r="92" spans="1:9" ht="15.95" customHeight="1" x14ac:dyDescent="0.25">
      <c r="A92" s="12" t="s">
        <v>44</v>
      </c>
      <c r="B92" s="15" t="s">
        <v>21</v>
      </c>
      <c r="C92" s="28" t="s">
        <v>21</v>
      </c>
      <c r="D92" s="15" t="s">
        <v>21</v>
      </c>
      <c r="E92" s="28" t="s">
        <v>21</v>
      </c>
      <c r="F92" s="15" t="s">
        <v>21</v>
      </c>
      <c r="G92" s="31" t="s">
        <v>21</v>
      </c>
      <c r="H92" s="15" t="s">
        <v>21</v>
      </c>
      <c r="I92" s="16" t="s">
        <v>21</v>
      </c>
    </row>
    <row r="93" spans="1:9" ht="15.95" customHeight="1" x14ac:dyDescent="0.25">
      <c r="A93" s="17" t="s">
        <v>22</v>
      </c>
      <c r="B93" s="18" t="s">
        <v>40</v>
      </c>
      <c r="C93" s="29" t="s">
        <v>40</v>
      </c>
      <c r="D93" s="18" t="s">
        <v>40</v>
      </c>
      <c r="E93" s="29" t="s">
        <v>40</v>
      </c>
      <c r="F93" s="18" t="s">
        <v>40</v>
      </c>
      <c r="G93" s="29">
        <v>26.19</v>
      </c>
      <c r="H93" s="29">
        <v>26.19</v>
      </c>
      <c r="I93" s="19"/>
    </row>
    <row r="94" spans="1:9" ht="15.95" customHeight="1" x14ac:dyDescent="0.25">
      <c r="A94" s="17" t="s">
        <v>23</v>
      </c>
      <c r="B94" s="18"/>
      <c r="C94" s="29"/>
      <c r="D94" s="18"/>
      <c r="E94" s="29"/>
      <c r="F94" s="18"/>
      <c r="G94" s="29">
        <f>G93*2</f>
        <v>52.38</v>
      </c>
      <c r="H94" s="18">
        <f>H93*2</f>
        <v>52.38</v>
      </c>
      <c r="I94" s="19"/>
    </row>
    <row r="95" spans="1:9" ht="15.95" customHeight="1" x14ac:dyDescent="0.25">
      <c r="A95" s="21" t="s">
        <v>24</v>
      </c>
      <c r="B95" s="18"/>
      <c r="C95" s="29"/>
      <c r="D95" s="18"/>
      <c r="E95" s="29"/>
      <c r="F95" s="18"/>
      <c r="G95" s="29">
        <f>SUM(G93*10)</f>
        <v>261.90000000000003</v>
      </c>
      <c r="H95" s="18">
        <f>SUM(H93*10)</f>
        <v>261.90000000000003</v>
      </c>
      <c r="I95" s="19"/>
    </row>
    <row r="96" spans="1:9" ht="15.95" customHeight="1" x14ac:dyDescent="0.25">
      <c r="A96" s="21" t="s">
        <v>25</v>
      </c>
      <c r="B96" s="18"/>
      <c r="C96" s="29"/>
      <c r="D96" s="18"/>
      <c r="E96" s="29"/>
      <c r="F96" s="18"/>
      <c r="G96" s="29">
        <f>SUM(G93*11.5)</f>
        <v>301.185</v>
      </c>
      <c r="H96" s="19">
        <f>SUM(H93*11.5)</f>
        <v>301.185</v>
      </c>
      <c r="I96" s="19"/>
    </row>
    <row r="97" spans="1:9" ht="15.95" customHeight="1" x14ac:dyDescent="0.25">
      <c r="A97" s="21" t="s">
        <v>26</v>
      </c>
      <c r="B97" s="18"/>
      <c r="C97" s="29"/>
      <c r="D97" s="18"/>
      <c r="E97" s="29"/>
      <c r="F97" s="18"/>
      <c r="G97" s="29">
        <f>SUM(G93*50)</f>
        <v>1309.5</v>
      </c>
      <c r="H97" s="18">
        <f>SUM(H93*50)</f>
        <v>1309.5</v>
      </c>
      <c r="I97" s="19"/>
    </row>
    <row r="98" spans="1:9" ht="15.95" customHeight="1" x14ac:dyDescent="0.25">
      <c r="A98" s="21" t="s">
        <v>49</v>
      </c>
      <c r="B98" s="18"/>
      <c r="C98" s="18"/>
      <c r="D98" s="18"/>
      <c r="E98" s="18"/>
      <c r="F98" s="18"/>
      <c r="G98" s="18">
        <f t="shared" ref="G98:H98" si="48">SUM(G96*5)</f>
        <v>1505.925</v>
      </c>
      <c r="H98" s="18">
        <f t="shared" si="48"/>
        <v>1505.925</v>
      </c>
      <c r="I98" s="19"/>
    </row>
    <row r="99" spans="1:9" ht="15.95" customHeight="1" x14ac:dyDescent="0.25">
      <c r="A99" s="12"/>
      <c r="B99" s="18"/>
      <c r="C99" s="29"/>
      <c r="D99" s="18"/>
      <c r="E99" s="29"/>
      <c r="F99" s="18"/>
      <c r="G99" s="32"/>
      <c r="H99" s="18"/>
      <c r="I99" s="19"/>
    </row>
    <row r="100" spans="1:9" ht="15.95" customHeight="1" x14ac:dyDescent="0.25">
      <c r="A100" s="12" t="s">
        <v>45</v>
      </c>
      <c r="B100" s="15" t="s">
        <v>21</v>
      </c>
      <c r="C100" s="28" t="s">
        <v>21</v>
      </c>
      <c r="D100" s="15" t="s">
        <v>21</v>
      </c>
      <c r="E100" s="28" t="s">
        <v>21</v>
      </c>
      <c r="F100" s="15" t="s">
        <v>21</v>
      </c>
      <c r="G100" s="31" t="s">
        <v>21</v>
      </c>
      <c r="H100" s="15" t="s">
        <v>21</v>
      </c>
      <c r="I100" s="16" t="s">
        <v>21</v>
      </c>
    </row>
    <row r="101" spans="1:9" ht="15.95" customHeight="1" x14ac:dyDescent="0.25">
      <c r="A101" s="17" t="s">
        <v>22</v>
      </c>
      <c r="B101" s="18" t="s">
        <v>40</v>
      </c>
      <c r="C101" s="29" t="s">
        <v>40</v>
      </c>
      <c r="D101" s="18">
        <v>20.58</v>
      </c>
      <c r="E101" s="18">
        <v>20.58</v>
      </c>
      <c r="F101" s="18">
        <v>20.58</v>
      </c>
      <c r="G101" s="29">
        <v>25.73</v>
      </c>
      <c r="H101" s="29">
        <v>25.73</v>
      </c>
      <c r="I101" s="19">
        <v>31.9</v>
      </c>
    </row>
    <row r="102" spans="1:9" ht="15.95" customHeight="1" x14ac:dyDescent="0.25">
      <c r="A102" s="17" t="s">
        <v>23</v>
      </c>
      <c r="B102" s="18"/>
      <c r="C102" s="29"/>
      <c r="D102" s="18">
        <v>35</v>
      </c>
      <c r="E102" s="29">
        <f>E101*2</f>
        <v>41.16</v>
      </c>
      <c r="F102" s="18">
        <f>F101*2</f>
        <v>41.16</v>
      </c>
      <c r="G102" s="29">
        <f>G101*2</f>
        <v>51.46</v>
      </c>
      <c r="H102" s="18">
        <f>H101*2</f>
        <v>51.46</v>
      </c>
      <c r="I102" s="19">
        <f>I101*1.5</f>
        <v>47.849999999999994</v>
      </c>
    </row>
    <row r="103" spans="1:9" ht="15.95" customHeight="1" x14ac:dyDescent="0.25">
      <c r="A103" s="21" t="s">
        <v>24</v>
      </c>
      <c r="B103" s="18"/>
      <c r="C103" s="29"/>
      <c r="D103" s="18">
        <f t="shared" ref="D103:I103" si="49">SUM(D101*10)</f>
        <v>205.79999999999998</v>
      </c>
      <c r="E103" s="29">
        <f t="shared" si="49"/>
        <v>205.79999999999998</v>
      </c>
      <c r="F103" s="18">
        <f t="shared" si="49"/>
        <v>205.79999999999998</v>
      </c>
      <c r="G103" s="29">
        <f t="shared" si="49"/>
        <v>257.3</v>
      </c>
      <c r="H103" s="18">
        <f t="shared" si="49"/>
        <v>257.3</v>
      </c>
      <c r="I103" s="19">
        <f t="shared" si="49"/>
        <v>319</v>
      </c>
    </row>
    <row r="104" spans="1:9" ht="15.95" customHeight="1" x14ac:dyDescent="0.25">
      <c r="A104" s="21" t="s">
        <v>25</v>
      </c>
      <c r="B104" s="18"/>
      <c r="C104" s="29"/>
      <c r="D104" s="18">
        <f>SUM(D101*11.5)</f>
        <v>236.67</v>
      </c>
      <c r="E104" s="29">
        <f t="shared" ref="E104:H104" si="50">SUM(E101*11.5)</f>
        <v>236.67</v>
      </c>
      <c r="F104" s="18">
        <f t="shared" si="50"/>
        <v>236.67</v>
      </c>
      <c r="G104" s="29">
        <f t="shared" si="50"/>
        <v>295.89499999999998</v>
      </c>
      <c r="H104" s="18">
        <f t="shared" si="50"/>
        <v>295.89499999999998</v>
      </c>
      <c r="I104" s="19"/>
    </row>
    <row r="105" spans="1:9" ht="15.95" customHeight="1" x14ac:dyDescent="0.25">
      <c r="A105" s="21" t="s">
        <v>26</v>
      </c>
      <c r="B105" s="18"/>
      <c r="C105" s="29"/>
      <c r="D105" s="18">
        <f>SUM(D101*50)</f>
        <v>1029</v>
      </c>
      <c r="E105" s="29">
        <f>SUM(E101*50)</f>
        <v>1029</v>
      </c>
      <c r="F105" s="18">
        <f>SUM(F101*50)</f>
        <v>1029</v>
      </c>
      <c r="G105" s="29">
        <f>SUM(G101*50)</f>
        <v>1286.5</v>
      </c>
      <c r="H105" s="18">
        <f>SUM(H101*50)</f>
        <v>1286.5</v>
      </c>
      <c r="I105" s="19"/>
    </row>
    <row r="106" spans="1:9" ht="15.95" customHeight="1" x14ac:dyDescent="0.25">
      <c r="A106" s="21" t="s">
        <v>49</v>
      </c>
      <c r="B106" s="18">
        <f>SUM(B103*5.5)</f>
        <v>0</v>
      </c>
      <c r="C106" s="18">
        <f>SUM(C103*5.5)</f>
        <v>0</v>
      </c>
      <c r="D106" s="18">
        <f t="shared" ref="D106:H106" si="51">SUM(D104*5)</f>
        <v>1183.3499999999999</v>
      </c>
      <c r="E106" s="18">
        <f>SUM(E103*5.5)</f>
        <v>1131.8999999999999</v>
      </c>
      <c r="F106" s="18">
        <f t="shared" si="51"/>
        <v>1183.3499999999999</v>
      </c>
      <c r="G106" s="18">
        <f t="shared" si="51"/>
        <v>1479.4749999999999</v>
      </c>
      <c r="H106" s="18">
        <f t="shared" si="51"/>
        <v>1479.4749999999999</v>
      </c>
      <c r="I106" s="19"/>
    </row>
    <row r="107" spans="1:9" ht="15.95" customHeight="1" x14ac:dyDescent="0.25">
      <c r="A107" s="12"/>
      <c r="B107" s="15"/>
      <c r="C107" s="28"/>
      <c r="D107" s="15"/>
      <c r="E107" s="28"/>
      <c r="F107" s="15"/>
      <c r="G107" s="31"/>
      <c r="H107" s="15"/>
      <c r="I107" s="16"/>
    </row>
    <row r="108" spans="1:9" ht="15.95" customHeight="1" x14ac:dyDescent="0.25">
      <c r="A108" s="12" t="s">
        <v>46</v>
      </c>
      <c r="B108" s="15" t="s">
        <v>21</v>
      </c>
      <c r="C108" s="28" t="s">
        <v>21</v>
      </c>
      <c r="D108" s="15" t="s">
        <v>21</v>
      </c>
      <c r="E108" s="28" t="s">
        <v>21</v>
      </c>
      <c r="F108" s="15" t="s">
        <v>21</v>
      </c>
      <c r="G108" s="31" t="s">
        <v>21</v>
      </c>
      <c r="H108" s="15" t="s">
        <v>21</v>
      </c>
      <c r="I108" s="16" t="s">
        <v>21</v>
      </c>
    </row>
    <row r="109" spans="1:9" ht="15.95" customHeight="1" x14ac:dyDescent="0.25">
      <c r="A109" s="17" t="s">
        <v>22</v>
      </c>
      <c r="B109" s="18" t="s">
        <v>40</v>
      </c>
      <c r="C109" s="29" t="s">
        <v>40</v>
      </c>
      <c r="D109" s="18">
        <v>15.44</v>
      </c>
      <c r="E109" s="18">
        <v>15.44</v>
      </c>
      <c r="F109" s="18">
        <v>15.44</v>
      </c>
      <c r="G109" s="18">
        <v>20.58</v>
      </c>
      <c r="H109" s="18">
        <v>20.58</v>
      </c>
      <c r="I109" s="19"/>
    </row>
    <row r="110" spans="1:9" ht="15.95" customHeight="1" x14ac:dyDescent="0.25">
      <c r="A110" s="17" t="s">
        <v>23</v>
      </c>
      <c r="B110" s="18"/>
      <c r="C110" s="29"/>
      <c r="D110" s="18">
        <v>35</v>
      </c>
      <c r="E110" s="29">
        <f>E109*2</f>
        <v>30.88</v>
      </c>
      <c r="F110" s="18">
        <f>F109*2</f>
        <v>30.88</v>
      </c>
      <c r="G110" s="29">
        <f>G109*2</f>
        <v>41.16</v>
      </c>
      <c r="H110" s="18">
        <f>H109*2</f>
        <v>41.16</v>
      </c>
      <c r="I110" s="19"/>
    </row>
    <row r="111" spans="1:9" ht="15.95" customHeight="1" x14ac:dyDescent="0.25">
      <c r="A111" s="21" t="s">
        <v>24</v>
      </c>
      <c r="B111" s="18"/>
      <c r="C111" s="29"/>
      <c r="D111" s="18">
        <f>SUM(D109*10)</f>
        <v>154.4</v>
      </c>
      <c r="E111" s="29">
        <f>SUM(E109*10)</f>
        <v>154.4</v>
      </c>
      <c r="F111" s="18">
        <f>SUM(F109*10)</f>
        <v>154.4</v>
      </c>
      <c r="G111" s="29">
        <f>SUM(G109*10)</f>
        <v>205.79999999999998</v>
      </c>
      <c r="H111" s="18">
        <f>SUM(H109*10)</f>
        <v>205.79999999999998</v>
      </c>
      <c r="I111" s="19"/>
    </row>
    <row r="112" spans="1:9" ht="15.95" customHeight="1" x14ac:dyDescent="0.25">
      <c r="A112" s="21" t="s">
        <v>25</v>
      </c>
      <c r="B112" s="18"/>
      <c r="C112" s="29"/>
      <c r="D112" s="18">
        <f>SUM(D109*11.5)</f>
        <v>177.56</v>
      </c>
      <c r="E112" s="29">
        <f t="shared" ref="E112:H112" si="52">SUM(E109*11.5)</f>
        <v>177.56</v>
      </c>
      <c r="F112" s="18">
        <f t="shared" si="52"/>
        <v>177.56</v>
      </c>
      <c r="G112" s="29">
        <f t="shared" si="52"/>
        <v>236.67</v>
      </c>
      <c r="H112" s="18">
        <f t="shared" si="52"/>
        <v>236.67</v>
      </c>
      <c r="I112" s="19"/>
    </row>
    <row r="113" spans="1:9" ht="15.95" customHeight="1" x14ac:dyDescent="0.25">
      <c r="A113" s="21" t="s">
        <v>26</v>
      </c>
      <c r="B113" s="18"/>
      <c r="C113" s="29"/>
      <c r="D113" s="18">
        <f>SUM(D109*50)</f>
        <v>772</v>
      </c>
      <c r="E113" s="29">
        <f>SUM(E109*50)</f>
        <v>772</v>
      </c>
      <c r="F113" s="18">
        <f>SUM(F109*50)</f>
        <v>772</v>
      </c>
      <c r="G113" s="29">
        <f>SUM(G109*50)</f>
        <v>1029</v>
      </c>
      <c r="H113" s="18">
        <f>SUM(H109*50)</f>
        <v>1029</v>
      </c>
      <c r="I113" s="19"/>
    </row>
    <row r="114" spans="1:9" ht="15.95" customHeight="1" x14ac:dyDescent="0.25">
      <c r="A114" s="21" t="s">
        <v>49</v>
      </c>
      <c r="B114" s="18">
        <f>SUM(B111*5.5)</f>
        <v>0</v>
      </c>
      <c r="C114" s="18">
        <f>SUM(C111*5.5)</f>
        <v>0</v>
      </c>
      <c r="D114" s="18">
        <f t="shared" ref="D114:H114" si="53">SUM(D112*5)</f>
        <v>887.8</v>
      </c>
      <c r="E114" s="18">
        <f>SUM(E111*5.5)</f>
        <v>849.2</v>
      </c>
      <c r="F114" s="18">
        <f t="shared" si="53"/>
        <v>887.8</v>
      </c>
      <c r="G114" s="18">
        <f t="shared" si="53"/>
        <v>1183.3499999999999</v>
      </c>
      <c r="H114" s="18">
        <f t="shared" si="53"/>
        <v>1183.3499999999999</v>
      </c>
      <c r="I114" s="19"/>
    </row>
    <row r="115" spans="1:9" ht="15.95" customHeight="1" x14ac:dyDescent="0.25">
      <c r="A115" s="12" t="s">
        <v>47</v>
      </c>
      <c r="B115" s="15" t="s">
        <v>21</v>
      </c>
      <c r="C115" s="28" t="s">
        <v>21</v>
      </c>
      <c r="D115" s="15" t="s">
        <v>21</v>
      </c>
      <c r="E115" s="28" t="s">
        <v>21</v>
      </c>
      <c r="F115" s="15" t="s">
        <v>21</v>
      </c>
      <c r="G115" s="31" t="s">
        <v>21</v>
      </c>
      <c r="H115" s="15" t="s">
        <v>21</v>
      </c>
      <c r="I115" s="16" t="s">
        <v>21</v>
      </c>
    </row>
    <row r="116" spans="1:9" ht="15.95" customHeight="1" x14ac:dyDescent="0.25">
      <c r="A116" s="17" t="s">
        <v>22</v>
      </c>
      <c r="B116" s="18">
        <v>14.41</v>
      </c>
      <c r="C116" s="18">
        <v>14.41</v>
      </c>
      <c r="D116" s="18">
        <v>14.41</v>
      </c>
      <c r="E116" s="18">
        <v>14.41</v>
      </c>
      <c r="F116" s="18">
        <v>14.41</v>
      </c>
      <c r="G116" s="18">
        <v>15.44</v>
      </c>
      <c r="H116" s="18">
        <v>15.44</v>
      </c>
      <c r="I116" s="19"/>
    </row>
    <row r="117" spans="1:9" ht="15.95" customHeight="1" x14ac:dyDescent="0.25">
      <c r="A117" s="17" t="s">
        <v>23</v>
      </c>
      <c r="B117" s="18">
        <v>35</v>
      </c>
      <c r="C117" s="29">
        <v>35</v>
      </c>
      <c r="D117" s="18">
        <v>35</v>
      </c>
      <c r="E117" s="29">
        <f>E116*2</f>
        <v>28.82</v>
      </c>
      <c r="F117" s="18">
        <f>F116*2</f>
        <v>28.82</v>
      </c>
      <c r="G117" s="29">
        <f>G116*2</f>
        <v>30.88</v>
      </c>
      <c r="H117" s="18">
        <f>H116*2</f>
        <v>30.88</v>
      </c>
      <c r="I117" s="19"/>
    </row>
    <row r="118" spans="1:9" ht="15.95" customHeight="1" x14ac:dyDescent="0.25">
      <c r="A118" s="21" t="s">
        <v>24</v>
      </c>
      <c r="B118" s="18">
        <f t="shared" ref="B118:H118" si="54">SUM(B116*10)</f>
        <v>144.1</v>
      </c>
      <c r="C118" s="29">
        <f t="shared" si="54"/>
        <v>144.1</v>
      </c>
      <c r="D118" s="18">
        <f t="shared" si="54"/>
        <v>144.1</v>
      </c>
      <c r="E118" s="29">
        <f t="shared" si="54"/>
        <v>144.1</v>
      </c>
      <c r="F118" s="18">
        <f t="shared" si="54"/>
        <v>144.1</v>
      </c>
      <c r="G118" s="29">
        <f t="shared" si="54"/>
        <v>154.4</v>
      </c>
      <c r="H118" s="18">
        <f t="shared" si="54"/>
        <v>154.4</v>
      </c>
      <c r="I118" s="19"/>
    </row>
    <row r="119" spans="1:9" ht="15.95" customHeight="1" x14ac:dyDescent="0.25">
      <c r="A119" s="21" t="s">
        <v>25</v>
      </c>
      <c r="B119" s="18">
        <f>SUM(B116*11.5)</f>
        <v>165.715</v>
      </c>
      <c r="C119" s="29">
        <f t="shared" ref="C119:H119" si="55">SUM(C116*11.5)</f>
        <v>165.715</v>
      </c>
      <c r="D119" s="18">
        <f t="shared" si="55"/>
        <v>165.715</v>
      </c>
      <c r="E119" s="29">
        <f t="shared" si="55"/>
        <v>165.715</v>
      </c>
      <c r="F119" s="18">
        <f t="shared" si="55"/>
        <v>165.715</v>
      </c>
      <c r="G119" s="29">
        <f t="shared" si="55"/>
        <v>177.56</v>
      </c>
      <c r="H119" s="18">
        <f t="shared" si="55"/>
        <v>177.56</v>
      </c>
      <c r="I119" s="19"/>
    </row>
    <row r="120" spans="1:9" ht="15.95" customHeight="1" x14ac:dyDescent="0.25">
      <c r="A120" s="21" t="s">
        <v>26</v>
      </c>
      <c r="B120" s="18">
        <f t="shared" ref="B120:H120" si="56">SUM(B116*50)</f>
        <v>720.5</v>
      </c>
      <c r="C120" s="29">
        <f t="shared" si="56"/>
        <v>720.5</v>
      </c>
      <c r="D120" s="18">
        <f t="shared" si="56"/>
        <v>720.5</v>
      </c>
      <c r="E120" s="29">
        <f t="shared" si="56"/>
        <v>720.5</v>
      </c>
      <c r="F120" s="18">
        <f t="shared" si="56"/>
        <v>720.5</v>
      </c>
      <c r="G120" s="29">
        <f t="shared" si="56"/>
        <v>772</v>
      </c>
      <c r="H120" s="18">
        <f t="shared" si="56"/>
        <v>772</v>
      </c>
      <c r="I120" s="19"/>
    </row>
    <row r="121" spans="1:9" ht="15.95" customHeight="1" x14ac:dyDescent="0.25">
      <c r="A121" s="21" t="s">
        <v>49</v>
      </c>
      <c r="B121" s="18">
        <f>SUM(B118*5.5)</f>
        <v>792.55</v>
      </c>
      <c r="C121" s="18">
        <f>SUM(C118*5.5)</f>
        <v>792.55</v>
      </c>
      <c r="D121" s="18">
        <f t="shared" ref="D121:H121" si="57">SUM(D119*5)</f>
        <v>828.57500000000005</v>
      </c>
      <c r="E121" s="18">
        <f>SUM(E118*5.5)</f>
        <v>792.55</v>
      </c>
      <c r="F121" s="18">
        <f t="shared" si="57"/>
        <v>828.57500000000005</v>
      </c>
      <c r="G121" s="18">
        <f t="shared" si="57"/>
        <v>887.8</v>
      </c>
      <c r="H121" s="18">
        <f t="shared" si="57"/>
        <v>887.8</v>
      </c>
      <c r="I121" s="19"/>
    </row>
    <row r="122" spans="1:9" ht="15.95" customHeight="1" x14ac:dyDescent="0.25">
      <c r="A122" s="12" t="s">
        <v>48</v>
      </c>
      <c r="B122" s="15" t="s">
        <v>21</v>
      </c>
      <c r="C122" s="28" t="s">
        <v>21</v>
      </c>
      <c r="D122" s="15" t="s">
        <v>21</v>
      </c>
      <c r="E122" s="28" t="s">
        <v>21</v>
      </c>
      <c r="F122" s="15" t="s">
        <v>21</v>
      </c>
      <c r="G122" s="31" t="s">
        <v>21</v>
      </c>
      <c r="H122" s="15" t="s">
        <v>21</v>
      </c>
      <c r="I122" s="16" t="s">
        <v>21</v>
      </c>
    </row>
    <row r="123" spans="1:9" ht="15.95" customHeight="1" x14ac:dyDescent="0.25">
      <c r="A123" s="17" t="s">
        <v>22</v>
      </c>
      <c r="B123" s="18">
        <v>13</v>
      </c>
      <c r="C123" s="18">
        <v>13</v>
      </c>
      <c r="D123" s="18">
        <v>13</v>
      </c>
      <c r="E123" s="18">
        <v>13</v>
      </c>
      <c r="F123" s="18">
        <v>13</v>
      </c>
      <c r="G123" s="18">
        <v>13</v>
      </c>
      <c r="H123" s="18">
        <v>13</v>
      </c>
      <c r="I123" s="19">
        <v>19.3</v>
      </c>
    </row>
    <row r="124" spans="1:9" ht="15.95" customHeight="1" x14ac:dyDescent="0.25">
      <c r="A124" s="17" t="s">
        <v>23</v>
      </c>
      <c r="B124" s="18">
        <v>35</v>
      </c>
      <c r="C124" s="29">
        <v>35</v>
      </c>
      <c r="D124" s="18">
        <v>35</v>
      </c>
      <c r="E124" s="29">
        <v>25</v>
      </c>
      <c r="F124" s="18">
        <v>25</v>
      </c>
      <c r="G124" s="29">
        <v>25</v>
      </c>
      <c r="H124" s="18">
        <v>25</v>
      </c>
      <c r="I124" s="19">
        <f>I123*1.5</f>
        <v>28.950000000000003</v>
      </c>
    </row>
    <row r="125" spans="1:9" ht="15.95" customHeight="1" x14ac:dyDescent="0.25">
      <c r="A125" s="21" t="s">
        <v>24</v>
      </c>
      <c r="B125" s="18">
        <f t="shared" ref="B125:H125" si="58">SUM(B123*10)</f>
        <v>130</v>
      </c>
      <c r="C125" s="29">
        <f t="shared" si="58"/>
        <v>130</v>
      </c>
      <c r="D125" s="18">
        <f t="shared" si="58"/>
        <v>130</v>
      </c>
      <c r="E125" s="29">
        <f t="shared" si="58"/>
        <v>130</v>
      </c>
      <c r="F125" s="18">
        <f t="shared" si="58"/>
        <v>130</v>
      </c>
      <c r="G125" s="29">
        <f t="shared" si="58"/>
        <v>130</v>
      </c>
      <c r="H125" s="18">
        <f t="shared" si="58"/>
        <v>130</v>
      </c>
      <c r="I125" s="19">
        <f>I123*10</f>
        <v>193</v>
      </c>
    </row>
    <row r="126" spans="1:9" ht="15.95" customHeight="1" x14ac:dyDescent="0.25">
      <c r="A126" s="21" t="s">
        <v>25</v>
      </c>
      <c r="B126" s="18">
        <f>SUM(B123*11.5)</f>
        <v>149.5</v>
      </c>
      <c r="C126" s="29">
        <f t="shared" ref="C126:H126" si="59">SUM(C123*11.5)</f>
        <v>149.5</v>
      </c>
      <c r="D126" s="18">
        <f t="shared" si="59"/>
        <v>149.5</v>
      </c>
      <c r="E126" s="29">
        <f t="shared" si="59"/>
        <v>149.5</v>
      </c>
      <c r="F126" s="18">
        <f t="shared" si="59"/>
        <v>149.5</v>
      </c>
      <c r="G126" s="29">
        <f t="shared" si="59"/>
        <v>149.5</v>
      </c>
      <c r="H126" s="18">
        <f t="shared" si="59"/>
        <v>149.5</v>
      </c>
      <c r="I126" s="19"/>
    </row>
    <row r="127" spans="1:9" ht="15.95" customHeight="1" x14ac:dyDescent="0.25">
      <c r="A127" s="21" t="s">
        <v>26</v>
      </c>
      <c r="B127" s="18">
        <f t="shared" ref="B127:H127" si="60">SUM(B123*50)</f>
        <v>650</v>
      </c>
      <c r="C127" s="29">
        <f t="shared" si="60"/>
        <v>650</v>
      </c>
      <c r="D127" s="18">
        <f t="shared" si="60"/>
        <v>650</v>
      </c>
      <c r="E127" s="29">
        <f t="shared" si="60"/>
        <v>650</v>
      </c>
      <c r="F127" s="18">
        <f t="shared" si="60"/>
        <v>650</v>
      </c>
      <c r="G127" s="29">
        <f t="shared" si="60"/>
        <v>650</v>
      </c>
      <c r="H127" s="18">
        <f t="shared" si="60"/>
        <v>650</v>
      </c>
      <c r="I127" s="19"/>
    </row>
    <row r="128" spans="1:9" ht="15.95" customHeight="1" x14ac:dyDescent="0.25">
      <c r="A128" s="21" t="s">
        <v>49</v>
      </c>
      <c r="B128" s="18">
        <f>SUM(B125*5.5)</f>
        <v>715</v>
      </c>
      <c r="C128" s="18">
        <f>SUM(C125*5.5)</f>
        <v>715</v>
      </c>
      <c r="D128" s="18">
        <f t="shared" ref="D128:H128" si="61">SUM(D126*5)</f>
        <v>747.5</v>
      </c>
      <c r="E128" s="18">
        <f>SUM(E125*5.5)</f>
        <v>715</v>
      </c>
      <c r="F128" s="18">
        <f t="shared" si="61"/>
        <v>747.5</v>
      </c>
      <c r="G128" s="18">
        <f t="shared" si="61"/>
        <v>747.5</v>
      </c>
      <c r="H128" s="18">
        <f t="shared" si="61"/>
        <v>747.5</v>
      </c>
      <c r="I128" s="19"/>
    </row>
    <row r="136" ht="60"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9.9499999999999993"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9.9499999999999993"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9.9499999999999993"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9.9499999999999993"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9.9499999999999993"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sheetData>
  <printOptions gridLines="1"/>
  <pageMargins left="0.23611111111111099" right="0.23611111111111099" top="0.74791666666666701" bottom="0.31527777777777799" header="0.51180555555555496" footer="0.51180555555555496"/>
  <pageSetup paperSize="0" scale="0" firstPageNumber="0" fitToHeight="3"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Camera Branch Rate Card</vt:lpstr>
      <vt:lpstr>Rates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PaulEvans</dc:creator>
  <dc:description/>
  <cp:lastModifiedBy>Dee</cp:lastModifiedBy>
  <cp:revision>7</cp:revision>
  <cp:lastPrinted>2018-05-23T17:41:44Z</cp:lastPrinted>
  <dcterms:created xsi:type="dcterms:W3CDTF">2014-03-19T16:47:07Z</dcterms:created>
  <dcterms:modified xsi:type="dcterms:W3CDTF">2019-12-17T17:36:14Z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